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s\Dropbox\Map van Hans\Impuls en Woortblind\VEREN IMPULS EN WOORTBLIND\VERZEKERINGEN\"/>
    </mc:Choice>
  </mc:AlternateContent>
  <bookViews>
    <workbookView xWindow="0" yWindow="0" windowWidth="16395" windowHeight="5340" activeTab="1"/>
  </bookViews>
  <sheets>
    <sheet name="Rekenhulp" sheetId="1" r:id="rId1"/>
    <sheet name="Toelichting" sheetId="2" r:id="rId2"/>
    <sheet name="Reken zelf na" sheetId="3" r:id="rId3"/>
  </sheets>
  <calcPr calcId="171026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D11" i="3"/>
  <c r="B9" i="3"/>
  <c r="B7" i="3"/>
  <c r="B10" i="3"/>
  <c r="B12" i="3"/>
  <c r="D10" i="3"/>
  <c r="D12" i="3"/>
  <c r="D7" i="3"/>
  <c r="D16" i="3"/>
  <c r="D8" i="3"/>
  <c r="D17" i="3"/>
  <c r="D9" i="3"/>
  <c r="D18" i="3"/>
  <c r="D19" i="3"/>
  <c r="D22" i="3"/>
  <c r="I4" i="1"/>
  <c r="L4" i="1"/>
  <c r="D21" i="3"/>
  <c r="D23" i="3"/>
  <c r="I9" i="1"/>
  <c r="L9" i="1"/>
  <c r="H4" i="1"/>
  <c r="H5" i="1"/>
  <c r="H6" i="1"/>
  <c r="G7" i="1"/>
  <c r="H7" i="1"/>
  <c r="G8" i="1"/>
  <c r="H8" i="1"/>
  <c r="G9" i="1"/>
  <c r="H9" i="1"/>
  <c r="G10" i="1"/>
  <c r="H10" i="1"/>
  <c r="H11" i="1"/>
  <c r="H12" i="1"/>
  <c r="H13" i="1"/>
  <c r="H14" i="1"/>
  <c r="H15" i="1"/>
  <c r="H17" i="1"/>
  <c r="H19" i="1"/>
  <c r="H20" i="1"/>
  <c r="H21" i="1"/>
  <c r="H22" i="1"/>
  <c r="H24" i="1"/>
  <c r="H25" i="1"/>
  <c r="H27" i="1"/>
  <c r="H28" i="1"/>
  <c r="H30" i="1"/>
  <c r="H32" i="1"/>
  <c r="H33" i="1"/>
  <c r="H35" i="1"/>
  <c r="H36" i="1"/>
  <c r="H37" i="1"/>
  <c r="H38" i="1"/>
  <c r="H39" i="1"/>
  <c r="H40" i="1"/>
  <c r="H42" i="1"/>
  <c r="H43" i="1"/>
  <c r="H44" i="1"/>
  <c r="H45" i="1"/>
  <c r="H47" i="1"/>
  <c r="H49" i="1"/>
  <c r="H50" i="1"/>
  <c r="H52" i="1"/>
  <c r="H54" i="1"/>
  <c r="H55" i="1"/>
  <c r="H56" i="1"/>
  <c r="H57" i="1"/>
  <c r="H58" i="1"/>
  <c r="H60" i="1"/>
  <c r="H62" i="1"/>
  <c r="H63" i="1"/>
  <c r="H64" i="1"/>
  <c r="H65" i="1"/>
  <c r="H66" i="1"/>
  <c r="H67" i="1"/>
  <c r="H69" i="1"/>
  <c r="H70" i="1"/>
  <c r="H73" i="1"/>
  <c r="H74" i="1"/>
  <c r="H75" i="1"/>
  <c r="H76" i="1"/>
  <c r="H77" i="1"/>
  <c r="H78" i="1"/>
  <c r="H79" i="1"/>
  <c r="H80" i="1"/>
  <c r="H81" i="1"/>
  <c r="H83" i="1"/>
  <c r="H84" i="1"/>
  <c r="H85" i="1"/>
  <c r="H86" i="1"/>
  <c r="H87" i="1"/>
  <c r="H88" i="1"/>
  <c r="I88" i="1"/>
  <c r="J88" i="1"/>
  <c r="K88" i="1"/>
  <c r="L88" i="1"/>
  <c r="M88" i="1"/>
  <c r="N88" i="1"/>
  <c r="P88" i="1"/>
  <c r="O88" i="1"/>
  <c r="I87" i="1"/>
  <c r="J87" i="1"/>
  <c r="K87" i="1"/>
  <c r="L87" i="1"/>
  <c r="M87" i="1"/>
  <c r="N87" i="1"/>
  <c r="P87" i="1"/>
  <c r="O87" i="1"/>
  <c r="I86" i="1"/>
  <c r="J86" i="1"/>
  <c r="K86" i="1"/>
  <c r="L86" i="1"/>
  <c r="M86" i="1"/>
  <c r="N86" i="1"/>
  <c r="P86" i="1"/>
  <c r="O86" i="1"/>
  <c r="I85" i="1"/>
  <c r="J85" i="1"/>
  <c r="K85" i="1"/>
  <c r="L85" i="1"/>
  <c r="M85" i="1"/>
  <c r="N85" i="1"/>
  <c r="P85" i="1"/>
  <c r="O85" i="1"/>
  <c r="I84" i="1"/>
  <c r="J84" i="1"/>
  <c r="K84" i="1"/>
  <c r="L84" i="1"/>
  <c r="M84" i="1"/>
  <c r="N84" i="1"/>
  <c r="P84" i="1"/>
  <c r="O84" i="1"/>
  <c r="I83" i="1"/>
  <c r="J83" i="1"/>
  <c r="K83" i="1"/>
  <c r="L83" i="1"/>
  <c r="M83" i="1"/>
  <c r="N83" i="1"/>
  <c r="P83" i="1"/>
  <c r="O83" i="1"/>
  <c r="H82" i="1"/>
  <c r="I82" i="1"/>
  <c r="J82" i="1"/>
  <c r="K82" i="1"/>
  <c r="L82" i="1"/>
  <c r="M82" i="1"/>
  <c r="N82" i="1"/>
  <c r="P82" i="1"/>
  <c r="O82" i="1"/>
  <c r="I81" i="1"/>
  <c r="J81" i="1"/>
  <c r="K81" i="1"/>
  <c r="L81" i="1"/>
  <c r="M81" i="1"/>
  <c r="N81" i="1"/>
  <c r="P81" i="1"/>
  <c r="O81" i="1"/>
  <c r="I80" i="1"/>
  <c r="J80" i="1"/>
  <c r="K80" i="1"/>
  <c r="L80" i="1"/>
  <c r="M80" i="1"/>
  <c r="N80" i="1"/>
  <c r="P80" i="1"/>
  <c r="O80" i="1"/>
  <c r="I79" i="1"/>
  <c r="J79" i="1"/>
  <c r="K79" i="1"/>
  <c r="L79" i="1"/>
  <c r="M79" i="1"/>
  <c r="N79" i="1"/>
  <c r="P79" i="1"/>
  <c r="O79" i="1"/>
  <c r="I78" i="1"/>
  <c r="J78" i="1"/>
  <c r="K78" i="1"/>
  <c r="L78" i="1"/>
  <c r="M78" i="1"/>
  <c r="N78" i="1"/>
  <c r="P78" i="1"/>
  <c r="O78" i="1"/>
  <c r="I77" i="1"/>
  <c r="J77" i="1"/>
  <c r="K77" i="1"/>
  <c r="L77" i="1"/>
  <c r="M77" i="1"/>
  <c r="N77" i="1"/>
  <c r="P77" i="1"/>
  <c r="O77" i="1"/>
  <c r="I76" i="1"/>
  <c r="J76" i="1"/>
  <c r="K76" i="1"/>
  <c r="L76" i="1"/>
  <c r="M76" i="1"/>
  <c r="N76" i="1"/>
  <c r="P76" i="1"/>
  <c r="O76" i="1"/>
  <c r="I75" i="1"/>
  <c r="J75" i="1"/>
  <c r="K75" i="1"/>
  <c r="L75" i="1"/>
  <c r="M75" i="1"/>
  <c r="N75" i="1"/>
  <c r="P75" i="1"/>
  <c r="O75" i="1"/>
  <c r="I74" i="1"/>
  <c r="J74" i="1"/>
  <c r="K74" i="1"/>
  <c r="L74" i="1"/>
  <c r="M74" i="1"/>
  <c r="N74" i="1"/>
  <c r="P74" i="1"/>
  <c r="O74" i="1"/>
  <c r="I73" i="1"/>
  <c r="J73" i="1"/>
  <c r="K73" i="1"/>
  <c r="L73" i="1"/>
  <c r="M73" i="1"/>
  <c r="N73" i="1"/>
  <c r="P73" i="1"/>
  <c r="O73" i="1"/>
  <c r="H72" i="1"/>
  <c r="I72" i="1"/>
  <c r="J72" i="1"/>
  <c r="K72" i="1"/>
  <c r="L72" i="1"/>
  <c r="M72" i="1"/>
  <c r="N72" i="1"/>
  <c r="P72" i="1"/>
  <c r="O72" i="1"/>
  <c r="H71" i="1"/>
  <c r="I71" i="1"/>
  <c r="J71" i="1"/>
  <c r="K71" i="1"/>
  <c r="L71" i="1"/>
  <c r="M71" i="1"/>
  <c r="N71" i="1"/>
  <c r="P71" i="1"/>
  <c r="O71" i="1"/>
  <c r="I70" i="1"/>
  <c r="J70" i="1"/>
  <c r="K70" i="1"/>
  <c r="L70" i="1"/>
  <c r="M70" i="1"/>
  <c r="N70" i="1"/>
  <c r="P70" i="1"/>
  <c r="O70" i="1"/>
  <c r="I69" i="1"/>
  <c r="J69" i="1"/>
  <c r="K69" i="1"/>
  <c r="L69" i="1"/>
  <c r="M69" i="1"/>
  <c r="N69" i="1"/>
  <c r="P69" i="1"/>
  <c r="O69" i="1"/>
  <c r="H68" i="1"/>
  <c r="I68" i="1"/>
  <c r="J68" i="1"/>
  <c r="K68" i="1"/>
  <c r="L68" i="1"/>
  <c r="M68" i="1"/>
  <c r="N68" i="1"/>
  <c r="P68" i="1"/>
  <c r="O68" i="1"/>
  <c r="I67" i="1"/>
  <c r="J67" i="1"/>
  <c r="K67" i="1"/>
  <c r="L67" i="1"/>
  <c r="M67" i="1"/>
  <c r="N67" i="1"/>
  <c r="P67" i="1"/>
  <c r="O67" i="1"/>
  <c r="I66" i="1"/>
  <c r="J66" i="1"/>
  <c r="K66" i="1"/>
  <c r="L66" i="1"/>
  <c r="M66" i="1"/>
  <c r="N66" i="1"/>
  <c r="P66" i="1"/>
  <c r="O66" i="1"/>
  <c r="I65" i="1"/>
  <c r="J65" i="1"/>
  <c r="K65" i="1"/>
  <c r="L65" i="1"/>
  <c r="M65" i="1"/>
  <c r="N65" i="1"/>
  <c r="P65" i="1"/>
  <c r="O65" i="1"/>
  <c r="I64" i="1"/>
  <c r="J64" i="1"/>
  <c r="K64" i="1"/>
  <c r="L64" i="1"/>
  <c r="M64" i="1"/>
  <c r="N64" i="1"/>
  <c r="P64" i="1"/>
  <c r="O64" i="1"/>
  <c r="I63" i="1"/>
  <c r="J63" i="1"/>
  <c r="K63" i="1"/>
  <c r="L63" i="1"/>
  <c r="M63" i="1"/>
  <c r="N63" i="1"/>
  <c r="P63" i="1"/>
  <c r="O63" i="1"/>
  <c r="I62" i="1"/>
  <c r="J62" i="1"/>
  <c r="K62" i="1"/>
  <c r="L62" i="1"/>
  <c r="M62" i="1"/>
  <c r="N62" i="1"/>
  <c r="P62" i="1"/>
  <c r="O62" i="1"/>
  <c r="H61" i="1"/>
  <c r="I61" i="1"/>
  <c r="J61" i="1"/>
  <c r="K61" i="1"/>
  <c r="L61" i="1"/>
  <c r="M61" i="1"/>
  <c r="N61" i="1"/>
  <c r="P61" i="1"/>
  <c r="O61" i="1"/>
  <c r="I60" i="1"/>
  <c r="J60" i="1"/>
  <c r="K60" i="1"/>
  <c r="L60" i="1"/>
  <c r="M60" i="1"/>
  <c r="N60" i="1"/>
  <c r="P60" i="1"/>
  <c r="O60" i="1"/>
  <c r="H59" i="1"/>
  <c r="I59" i="1"/>
  <c r="J59" i="1"/>
  <c r="K59" i="1"/>
  <c r="L59" i="1"/>
  <c r="M59" i="1"/>
  <c r="N59" i="1"/>
  <c r="P59" i="1"/>
  <c r="O59" i="1"/>
  <c r="I58" i="1"/>
  <c r="J58" i="1"/>
  <c r="K58" i="1"/>
  <c r="L58" i="1"/>
  <c r="M58" i="1"/>
  <c r="N58" i="1"/>
  <c r="P58" i="1"/>
  <c r="O58" i="1"/>
  <c r="I57" i="1"/>
  <c r="J57" i="1"/>
  <c r="K57" i="1"/>
  <c r="L57" i="1"/>
  <c r="M57" i="1"/>
  <c r="N57" i="1"/>
  <c r="P57" i="1"/>
  <c r="O57" i="1"/>
  <c r="I56" i="1"/>
  <c r="J56" i="1"/>
  <c r="K56" i="1"/>
  <c r="L56" i="1"/>
  <c r="M56" i="1"/>
  <c r="N56" i="1"/>
  <c r="P56" i="1"/>
  <c r="O56" i="1"/>
  <c r="I55" i="1"/>
  <c r="J55" i="1"/>
  <c r="K55" i="1"/>
  <c r="L55" i="1"/>
  <c r="M55" i="1"/>
  <c r="N55" i="1"/>
  <c r="P55" i="1"/>
  <c r="O55" i="1"/>
  <c r="I54" i="1"/>
  <c r="J54" i="1"/>
  <c r="K54" i="1"/>
  <c r="L54" i="1"/>
  <c r="M54" i="1"/>
  <c r="N54" i="1"/>
  <c r="P54" i="1"/>
  <c r="O54" i="1"/>
  <c r="H53" i="1"/>
  <c r="I53" i="1"/>
  <c r="J53" i="1"/>
  <c r="K53" i="1"/>
  <c r="L53" i="1"/>
  <c r="M53" i="1"/>
  <c r="N53" i="1"/>
  <c r="P53" i="1"/>
  <c r="O53" i="1"/>
  <c r="I52" i="1"/>
  <c r="J52" i="1"/>
  <c r="K52" i="1"/>
  <c r="L52" i="1"/>
  <c r="M52" i="1"/>
  <c r="N52" i="1"/>
  <c r="P52" i="1"/>
  <c r="O52" i="1"/>
  <c r="H51" i="1"/>
  <c r="I51" i="1"/>
  <c r="J51" i="1"/>
  <c r="K51" i="1"/>
  <c r="L51" i="1"/>
  <c r="M51" i="1"/>
  <c r="N51" i="1"/>
  <c r="P51" i="1"/>
  <c r="O51" i="1"/>
  <c r="I50" i="1"/>
  <c r="J50" i="1"/>
  <c r="K50" i="1"/>
  <c r="L50" i="1"/>
  <c r="M50" i="1"/>
  <c r="N50" i="1"/>
  <c r="P50" i="1"/>
  <c r="O50" i="1"/>
  <c r="I49" i="1"/>
  <c r="J49" i="1"/>
  <c r="K49" i="1"/>
  <c r="L49" i="1"/>
  <c r="M49" i="1"/>
  <c r="N49" i="1"/>
  <c r="P49" i="1"/>
  <c r="O49" i="1"/>
  <c r="H48" i="1"/>
  <c r="I48" i="1"/>
  <c r="J48" i="1"/>
  <c r="K48" i="1"/>
  <c r="L48" i="1"/>
  <c r="M48" i="1"/>
  <c r="N48" i="1"/>
  <c r="P48" i="1"/>
  <c r="O48" i="1"/>
  <c r="I47" i="1"/>
  <c r="J47" i="1"/>
  <c r="K47" i="1"/>
  <c r="L47" i="1"/>
  <c r="M47" i="1"/>
  <c r="N47" i="1"/>
  <c r="P47" i="1"/>
  <c r="O47" i="1"/>
  <c r="H46" i="1"/>
  <c r="I46" i="1"/>
  <c r="J46" i="1"/>
  <c r="K46" i="1"/>
  <c r="L46" i="1"/>
  <c r="M46" i="1"/>
  <c r="N46" i="1"/>
  <c r="P46" i="1"/>
  <c r="O46" i="1"/>
  <c r="I45" i="1"/>
  <c r="J45" i="1"/>
  <c r="K45" i="1"/>
  <c r="L45" i="1"/>
  <c r="M45" i="1"/>
  <c r="N45" i="1"/>
  <c r="P45" i="1"/>
  <c r="O45" i="1"/>
  <c r="I44" i="1"/>
  <c r="J44" i="1"/>
  <c r="K44" i="1"/>
  <c r="L44" i="1"/>
  <c r="M44" i="1"/>
  <c r="N44" i="1"/>
  <c r="P44" i="1"/>
  <c r="O44" i="1"/>
  <c r="I43" i="1"/>
  <c r="J43" i="1"/>
  <c r="K43" i="1"/>
  <c r="L43" i="1"/>
  <c r="M43" i="1"/>
  <c r="N43" i="1"/>
  <c r="P43" i="1"/>
  <c r="O43" i="1"/>
  <c r="I42" i="1"/>
  <c r="J42" i="1"/>
  <c r="K42" i="1"/>
  <c r="L42" i="1"/>
  <c r="M42" i="1"/>
  <c r="N42" i="1"/>
  <c r="P42" i="1"/>
  <c r="O42" i="1"/>
  <c r="H41" i="1"/>
  <c r="I41" i="1"/>
  <c r="J41" i="1"/>
  <c r="K41" i="1"/>
  <c r="L41" i="1"/>
  <c r="M41" i="1"/>
  <c r="N41" i="1"/>
  <c r="P41" i="1"/>
  <c r="O41" i="1"/>
  <c r="I40" i="1"/>
  <c r="J40" i="1"/>
  <c r="K40" i="1"/>
  <c r="L40" i="1"/>
  <c r="M40" i="1"/>
  <c r="N40" i="1"/>
  <c r="P40" i="1"/>
  <c r="O40" i="1"/>
  <c r="I39" i="1"/>
  <c r="J39" i="1"/>
  <c r="K39" i="1"/>
  <c r="L39" i="1"/>
  <c r="M39" i="1"/>
  <c r="N39" i="1"/>
  <c r="P39" i="1"/>
  <c r="O39" i="1"/>
  <c r="I38" i="1"/>
  <c r="J38" i="1"/>
  <c r="K38" i="1"/>
  <c r="L38" i="1"/>
  <c r="M38" i="1"/>
  <c r="N38" i="1"/>
  <c r="P38" i="1"/>
  <c r="O38" i="1"/>
  <c r="I37" i="1"/>
  <c r="J37" i="1"/>
  <c r="K37" i="1"/>
  <c r="L37" i="1"/>
  <c r="M37" i="1"/>
  <c r="N37" i="1"/>
  <c r="P37" i="1"/>
  <c r="O37" i="1"/>
  <c r="I36" i="1"/>
  <c r="J36" i="1"/>
  <c r="K36" i="1"/>
  <c r="L36" i="1"/>
  <c r="M36" i="1"/>
  <c r="N36" i="1"/>
  <c r="P36" i="1"/>
  <c r="O36" i="1"/>
  <c r="I35" i="1"/>
  <c r="J35" i="1"/>
  <c r="K35" i="1"/>
  <c r="L35" i="1"/>
  <c r="M35" i="1"/>
  <c r="N35" i="1"/>
  <c r="P35" i="1"/>
  <c r="O35" i="1"/>
  <c r="H34" i="1"/>
  <c r="I34" i="1"/>
  <c r="J34" i="1"/>
  <c r="K34" i="1"/>
  <c r="L34" i="1"/>
  <c r="M34" i="1"/>
  <c r="N34" i="1"/>
  <c r="P34" i="1"/>
  <c r="O34" i="1"/>
  <c r="I33" i="1"/>
  <c r="J33" i="1"/>
  <c r="K33" i="1"/>
  <c r="L33" i="1"/>
  <c r="M33" i="1"/>
  <c r="N33" i="1"/>
  <c r="P33" i="1"/>
  <c r="O33" i="1"/>
  <c r="I32" i="1"/>
  <c r="J32" i="1"/>
  <c r="K32" i="1"/>
  <c r="L32" i="1"/>
  <c r="M32" i="1"/>
  <c r="N32" i="1"/>
  <c r="P32" i="1"/>
  <c r="O32" i="1"/>
  <c r="H31" i="1"/>
  <c r="I31" i="1"/>
  <c r="J31" i="1"/>
  <c r="K31" i="1"/>
  <c r="L31" i="1"/>
  <c r="M31" i="1"/>
  <c r="N31" i="1"/>
  <c r="P31" i="1"/>
  <c r="O31" i="1"/>
  <c r="I30" i="1"/>
  <c r="J30" i="1"/>
  <c r="K30" i="1"/>
  <c r="L30" i="1"/>
  <c r="M30" i="1"/>
  <c r="N30" i="1"/>
  <c r="P30" i="1"/>
  <c r="O30" i="1"/>
  <c r="H29" i="1"/>
  <c r="I29" i="1"/>
  <c r="J29" i="1"/>
  <c r="K29" i="1"/>
  <c r="L29" i="1"/>
  <c r="M29" i="1"/>
  <c r="N29" i="1"/>
  <c r="P29" i="1"/>
  <c r="O29" i="1"/>
  <c r="I28" i="1"/>
  <c r="J28" i="1"/>
  <c r="K28" i="1"/>
  <c r="L28" i="1"/>
  <c r="M28" i="1"/>
  <c r="N28" i="1"/>
  <c r="P28" i="1"/>
  <c r="O28" i="1"/>
  <c r="I27" i="1"/>
  <c r="J27" i="1"/>
  <c r="K27" i="1"/>
  <c r="L27" i="1"/>
  <c r="M27" i="1"/>
  <c r="N27" i="1"/>
  <c r="P27" i="1"/>
  <c r="O27" i="1"/>
  <c r="H26" i="1"/>
  <c r="I26" i="1"/>
  <c r="J26" i="1"/>
  <c r="K26" i="1"/>
  <c r="L26" i="1"/>
  <c r="M26" i="1"/>
  <c r="N26" i="1"/>
  <c r="P26" i="1"/>
  <c r="O26" i="1"/>
  <c r="I25" i="1"/>
  <c r="J25" i="1"/>
  <c r="K25" i="1"/>
  <c r="L25" i="1"/>
  <c r="M25" i="1"/>
  <c r="N25" i="1"/>
  <c r="P25" i="1"/>
  <c r="O25" i="1"/>
  <c r="I24" i="1"/>
  <c r="J24" i="1"/>
  <c r="K24" i="1"/>
  <c r="L24" i="1"/>
  <c r="M24" i="1"/>
  <c r="N24" i="1"/>
  <c r="P24" i="1"/>
  <c r="O24" i="1"/>
  <c r="H23" i="1"/>
  <c r="I23" i="1"/>
  <c r="J23" i="1"/>
  <c r="K23" i="1"/>
  <c r="L23" i="1"/>
  <c r="M23" i="1"/>
  <c r="N23" i="1"/>
  <c r="P23" i="1"/>
  <c r="O23" i="1"/>
  <c r="I22" i="1"/>
  <c r="J22" i="1"/>
  <c r="K22" i="1"/>
  <c r="L22" i="1"/>
  <c r="M22" i="1"/>
  <c r="N22" i="1"/>
  <c r="P22" i="1"/>
  <c r="O22" i="1"/>
  <c r="I21" i="1"/>
  <c r="J21" i="1"/>
  <c r="K21" i="1"/>
  <c r="L21" i="1"/>
  <c r="M21" i="1"/>
  <c r="N21" i="1"/>
  <c r="P21" i="1"/>
  <c r="O21" i="1"/>
  <c r="I20" i="1"/>
  <c r="J20" i="1"/>
  <c r="K20" i="1"/>
  <c r="L20" i="1"/>
  <c r="M20" i="1"/>
  <c r="N20" i="1"/>
  <c r="P20" i="1"/>
  <c r="O20" i="1"/>
  <c r="I19" i="1"/>
  <c r="J19" i="1"/>
  <c r="K19" i="1"/>
  <c r="L19" i="1"/>
  <c r="M19" i="1"/>
  <c r="N19" i="1"/>
  <c r="P19" i="1"/>
  <c r="O19" i="1"/>
  <c r="H18" i="1"/>
  <c r="I18" i="1"/>
  <c r="J18" i="1"/>
  <c r="K18" i="1"/>
  <c r="L18" i="1"/>
  <c r="M18" i="1"/>
  <c r="N18" i="1"/>
  <c r="P18" i="1"/>
  <c r="O18" i="1"/>
  <c r="I17" i="1"/>
  <c r="J17" i="1"/>
  <c r="K17" i="1"/>
  <c r="L17" i="1"/>
  <c r="M17" i="1"/>
  <c r="N17" i="1"/>
  <c r="P17" i="1"/>
  <c r="O17" i="1"/>
  <c r="H16" i="1"/>
  <c r="I16" i="1"/>
  <c r="J16" i="1"/>
  <c r="K16" i="1"/>
  <c r="L16" i="1"/>
  <c r="M16" i="1"/>
  <c r="N16" i="1"/>
  <c r="P16" i="1"/>
  <c r="O16" i="1"/>
  <c r="I15" i="1"/>
  <c r="J15" i="1"/>
  <c r="K15" i="1"/>
  <c r="L15" i="1"/>
  <c r="M15" i="1"/>
  <c r="N15" i="1"/>
  <c r="P15" i="1"/>
  <c r="O15" i="1"/>
  <c r="I14" i="1"/>
  <c r="J14" i="1"/>
  <c r="K14" i="1"/>
  <c r="L14" i="1"/>
  <c r="M14" i="1"/>
  <c r="N14" i="1"/>
  <c r="P14" i="1"/>
  <c r="O14" i="1"/>
  <c r="I13" i="1"/>
  <c r="J13" i="1"/>
  <c r="K13" i="1"/>
  <c r="L13" i="1"/>
  <c r="M13" i="1"/>
  <c r="N13" i="1"/>
  <c r="P13" i="1"/>
  <c r="O13" i="1"/>
  <c r="I12" i="1"/>
  <c r="J12" i="1"/>
  <c r="K12" i="1"/>
  <c r="L12" i="1"/>
  <c r="M12" i="1"/>
  <c r="N12" i="1"/>
  <c r="P12" i="1"/>
  <c r="O12" i="1"/>
  <c r="I11" i="1"/>
  <c r="J11" i="1"/>
  <c r="K11" i="1"/>
  <c r="L11" i="1"/>
  <c r="M11" i="1"/>
  <c r="N11" i="1"/>
  <c r="P11" i="1"/>
  <c r="O11" i="1"/>
  <c r="I10" i="1"/>
  <c r="J10" i="1"/>
  <c r="K10" i="1"/>
  <c r="L10" i="1"/>
  <c r="M10" i="1"/>
  <c r="N10" i="1"/>
  <c r="P10" i="1"/>
  <c r="O10" i="1"/>
  <c r="J9" i="1"/>
  <c r="K9" i="1"/>
  <c r="M9" i="1"/>
  <c r="N9" i="1"/>
  <c r="P9" i="1"/>
  <c r="O9" i="1"/>
  <c r="I8" i="1"/>
  <c r="J8" i="1"/>
  <c r="K8" i="1"/>
  <c r="L8" i="1"/>
  <c r="M8" i="1"/>
  <c r="N8" i="1"/>
  <c r="P8" i="1"/>
  <c r="O8" i="1"/>
  <c r="I7" i="1"/>
  <c r="J7" i="1"/>
  <c r="K7" i="1"/>
  <c r="L7" i="1"/>
  <c r="M7" i="1"/>
  <c r="N7" i="1"/>
  <c r="P7" i="1"/>
  <c r="O7" i="1"/>
  <c r="I6" i="1"/>
  <c r="J6" i="1"/>
  <c r="K6" i="1"/>
  <c r="L6" i="1"/>
  <c r="M6" i="1"/>
  <c r="N6" i="1"/>
  <c r="P6" i="1"/>
  <c r="O6" i="1"/>
  <c r="I5" i="1"/>
  <c r="J5" i="1"/>
  <c r="K5" i="1"/>
  <c r="L5" i="1"/>
  <c r="M5" i="1"/>
  <c r="N5" i="1"/>
  <c r="P5" i="1"/>
  <c r="O5" i="1"/>
  <c r="J4" i="1"/>
  <c r="M4" i="1"/>
  <c r="K4" i="1"/>
  <c r="N4" i="1"/>
  <c r="P4" i="1"/>
  <c r="O4" i="1"/>
  <c r="D88" i="1"/>
  <c r="D87" i="1"/>
  <c r="D86" i="1"/>
  <c r="D85" i="1"/>
  <c r="D84" i="1"/>
  <c r="D83" i="1"/>
  <c r="D81" i="1"/>
  <c r="D80" i="1"/>
  <c r="D79" i="1"/>
  <c r="D78" i="1"/>
  <c r="D77" i="1"/>
  <c r="D76" i="1"/>
  <c r="D75" i="1"/>
  <c r="D74" i="1"/>
  <c r="D73" i="1"/>
  <c r="D70" i="1"/>
  <c r="D69" i="1"/>
  <c r="D67" i="1"/>
  <c r="D66" i="1"/>
  <c r="D65" i="1"/>
  <c r="D64" i="1"/>
  <c r="D63" i="1"/>
  <c r="D62" i="1"/>
  <c r="D60" i="1"/>
  <c r="D58" i="1"/>
  <c r="D57" i="1"/>
  <c r="D56" i="1"/>
  <c r="D54" i="1"/>
  <c r="D52" i="1"/>
  <c r="D50" i="1"/>
  <c r="D49" i="1"/>
  <c r="D47" i="1"/>
  <c r="D45" i="1"/>
  <c r="D44" i="1"/>
  <c r="D43" i="1"/>
  <c r="D42" i="1"/>
  <c r="D40" i="1"/>
  <c r="D39" i="1"/>
  <c r="D38" i="1"/>
  <c r="D37" i="1"/>
  <c r="D36" i="1"/>
  <c r="D35" i="1"/>
  <c r="D33" i="1"/>
  <c r="D32" i="1"/>
  <c r="D30" i="1"/>
  <c r="D28" i="1"/>
  <c r="D27" i="1"/>
  <c r="D25" i="1"/>
  <c r="D24" i="1"/>
  <c r="D22" i="1"/>
  <c r="D21" i="1"/>
  <c r="D20" i="1"/>
  <c r="D19" i="1"/>
  <c r="D17" i="1"/>
  <c r="D15" i="1"/>
  <c r="D4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<sst xmlns="http://schemas.openxmlformats.org/spreadsheetml/2006/main" count="182" uniqueCount="155">
  <si>
    <t>Salland</t>
  </si>
  <si>
    <t>Extra</t>
  </si>
  <si>
    <t>Ja</t>
  </si>
  <si>
    <t>Zorgdirect</t>
  </si>
  <si>
    <t>ja</t>
  </si>
  <si>
    <t>ONVZ</t>
  </si>
  <si>
    <t>Topfit</t>
  </si>
  <si>
    <t>Comfort</t>
  </si>
  <si>
    <t>Compleet</t>
  </si>
  <si>
    <t>Top</t>
  </si>
  <si>
    <t xml:space="preserve">DeltaLloyd  </t>
  </si>
  <si>
    <t>Zorg-2</t>
  </si>
  <si>
    <t>Zilveren Kruis</t>
  </si>
  <si>
    <t>4 sterren</t>
  </si>
  <si>
    <t>Interpoilis ZA</t>
  </si>
  <si>
    <t>zonderzorg</t>
  </si>
  <si>
    <t>Pro Life</t>
  </si>
  <si>
    <t>Extra Large</t>
  </si>
  <si>
    <t>4ster/extr</t>
  </si>
  <si>
    <t>Student goed</t>
  </si>
  <si>
    <t>Aanv.Verzek p.JR</t>
  </si>
  <si>
    <t>Kijk hier wat volgens Regenboog wordt vergoed</t>
  </si>
  <si>
    <t>Website De Regenboog</t>
  </si>
  <si>
    <t>Lees hier wat Independer schrijft.</t>
  </si>
  <si>
    <t>Toelichting</t>
  </si>
  <si>
    <t xml:space="preserve">kosten pjr zonder aanv.verz. </t>
  </si>
  <si>
    <t xml:space="preserve">kosten pjr met aanv.verz. </t>
  </si>
  <si>
    <t xml:space="preserve">Dit is een rekenhulp bij het selecteren van een aanvullende verzekering voor uw AD(H)D medicatie. </t>
  </si>
  <si>
    <t>Excellent</t>
  </si>
  <si>
    <t>Basis</t>
  </si>
  <si>
    <t>Budget</t>
  </si>
  <si>
    <t>Optimaal</t>
  </si>
  <si>
    <t>Uitgebreid</t>
  </si>
  <si>
    <t>AMERSFOORTSE</t>
  </si>
  <si>
    <t>DITZO</t>
  </si>
  <si>
    <t>ZorgBest</t>
  </si>
  <si>
    <t>HEMA</t>
  </si>
  <si>
    <t>Aanvullend 2</t>
  </si>
  <si>
    <t>Aanvullend 3</t>
  </si>
  <si>
    <t>INTERPOLIS ZORGACTIEF</t>
  </si>
  <si>
    <t>ZonderZorgen</t>
  </si>
  <si>
    <t>MENZIS</t>
  </si>
  <si>
    <t>ExtraVerzorgd 2</t>
  </si>
  <si>
    <t>ExtraVerzorgd 3</t>
  </si>
  <si>
    <t>OHRA</t>
  </si>
  <si>
    <t>Aanvullend</t>
  </si>
  <si>
    <t>Extra Aanvullend</t>
  </si>
  <si>
    <t>Extra Uitgebreid</t>
  </si>
  <si>
    <t>Uitgebreid Vitaal</t>
  </si>
  <si>
    <t>Vrije Keuze Benfit</t>
  </si>
  <si>
    <t>Vrije Keuze Extrafit</t>
  </si>
  <si>
    <t>Vrije Keuze Optifit</t>
  </si>
  <si>
    <t>Vrije Keuze Topfit</t>
  </si>
  <si>
    <t>OZF ACHMEA</t>
  </si>
  <si>
    <t>AV Royaal</t>
  </si>
  <si>
    <t>PMA</t>
  </si>
  <si>
    <t>PNO ZORG</t>
  </si>
  <si>
    <t>PRO LIFE</t>
  </si>
  <si>
    <t>Extra Largepolis</t>
  </si>
  <si>
    <t>SALLAND</t>
  </si>
  <si>
    <t>Plus</t>
  </si>
  <si>
    <t>Start</t>
  </si>
  <si>
    <t>STUDENTEN GOED VERZEK</t>
  </si>
  <si>
    <t>VvAA</t>
  </si>
  <si>
    <t>Student</t>
  </si>
  <si>
    <t>ZILVEREN KRUIS</t>
  </si>
  <si>
    <t>Aanvullend 4 sterren</t>
  </si>
  <si>
    <t>Aanvullend 4 sterren (MBO (studenten))</t>
  </si>
  <si>
    <t>ZORG &amp; ZEKERHEID</t>
  </si>
  <si>
    <t>AV GeZZin</t>
  </si>
  <si>
    <t>AV GeZZin (HBO/WO (studenten))</t>
  </si>
  <si>
    <t>AV GeZZin (MBO (studenten))</t>
  </si>
  <si>
    <t>AV Top</t>
  </si>
  <si>
    <t>AV Top (HBO/WO (studenten))</t>
  </si>
  <si>
    <t>AV Top (MBO (studenten))</t>
  </si>
  <si>
    <t>AV Totaal</t>
  </si>
  <si>
    <t>AV Totaal (HBO/WO (studenten))</t>
  </si>
  <si>
    <t>AV Totaal (MBO (studenten))</t>
  </si>
  <si>
    <t>ZORG DIRECT</t>
  </si>
  <si>
    <t>diverse aanv.verz.</t>
  </si>
  <si>
    <t>CZ</t>
  </si>
  <si>
    <t>NAAM VERZEKERING</t>
  </si>
  <si>
    <t>ZorgBest + brillen</t>
  </si>
  <si>
    <t>Aanvullend 4 ster(HBO/WO )</t>
  </si>
  <si>
    <t>Winst / Verlies     PER JAAR</t>
  </si>
  <si>
    <t>5. Let op! De door apothekers De Regenboog gemaakte tabletten worden door sommige</t>
  </si>
  <si>
    <t>4. We hebben ons ingespannen om deze berekening te maken, maar zijn niet aansprakelijk voor de resultaten. U bent zelf verantwoordelijk en u moet zelf voor u definitief kiest, narekenen.</t>
  </si>
  <si>
    <t>EB kind 1:</t>
  </si>
  <si>
    <t>EB kind 2:</t>
  </si>
  <si>
    <t>MAX vergoeding p/jr (p.p.)</t>
  </si>
  <si>
    <t>EB  Ouder per jr</t>
  </si>
  <si>
    <t>EB Kind 1 per jr.</t>
  </si>
  <si>
    <t>EB Kind 2 per jr.</t>
  </si>
  <si>
    <t>Vergoeding Ouder p.jr.</t>
  </si>
  <si>
    <t>Vergoeding Kind 1 p.jr.</t>
  </si>
  <si>
    <t>Vergoeding Kind 2 p.jr.</t>
  </si>
  <si>
    <r>
      <rPr>
        <b/>
        <sz val="8"/>
        <color rgb="FF0070C0"/>
        <rFont val="Verdana"/>
        <family val="2"/>
      </rPr>
      <t>PREMIE</t>
    </r>
    <r>
      <rPr>
        <sz val="8"/>
        <color rgb="FF0070C0"/>
        <rFont val="Verdana"/>
        <family val="2"/>
      </rPr>
      <t xml:space="preserve"> aanvul verz p.MND</t>
    </r>
  </si>
  <si>
    <t xml:space="preserve"> PER MAAND</t>
  </si>
  <si>
    <t>totaal EB</t>
  </si>
  <si>
    <t>Aanvul.Verz.Premie</t>
  </si>
  <si>
    <t>Totale kosten</t>
  </si>
  <si>
    <t>Maximum vergoeding</t>
  </si>
  <si>
    <t>Vergoeding Ouder</t>
  </si>
  <si>
    <t>Vergoeding Kind 1</t>
  </si>
  <si>
    <t>Vergoeding Kind 2</t>
  </si>
  <si>
    <t>Totale vergoeding</t>
  </si>
  <si>
    <t>Winst/Verlies Saldo</t>
  </si>
  <si>
    <t>U betaalt zonder verzekering</t>
  </si>
  <si>
    <t>U betaalt per saldo met verzekering</t>
  </si>
  <si>
    <t>(neg.=verlies)</t>
  </si>
  <si>
    <t>Uw Eigen Bijdrage:</t>
  </si>
  <si>
    <t>Betaversie -- Rekenhulp Aanvullende verzekeringen ADHD medicatie 2017</t>
  </si>
  <si>
    <t>LEES EERST DEZE TOELICHTING</t>
  </si>
  <si>
    <t>8. Vergeet niet dat de basisverzekering ook qua prijs kan verschillen! Dit moet u zelf incalculeren!</t>
  </si>
  <si>
    <t>Goedkeuring</t>
  </si>
  <si>
    <t>Naam verzekeraar en aanvullende verzekering</t>
  </si>
  <si>
    <t>let op: u moet zelf narekenen. En u kunt nog winst/verlies maken op de betere/slechtere prijs van de basisverzekering in vergelijking met andere.</t>
  </si>
  <si>
    <t>Kolom A en B</t>
  </si>
  <si>
    <t>Kolom C</t>
  </si>
  <si>
    <t>Kolom D</t>
  </si>
  <si>
    <t>Kolom F</t>
  </si>
  <si>
    <t>De maximum vergoeding v.d. Eigen Bijdrage die deze polis uitkeert per jaar.</t>
  </si>
  <si>
    <t>Kolom G</t>
  </si>
  <si>
    <t>De premie per maand van deze aanvullende verzekering</t>
  </si>
  <si>
    <t>nota bene deze verzekeringen alleen :       Concerta, Strattera, Equasym en Medikinet !!</t>
  </si>
  <si>
    <r>
      <t xml:space="preserve">Lees de toelichting op Tabblad 2               </t>
    </r>
    <r>
      <rPr>
        <sz val="8"/>
        <color rgb="FFFF0000"/>
        <rFont val="Verdana"/>
        <family val="2"/>
      </rPr>
      <t xml:space="preserve"> Betaversie      </t>
    </r>
    <r>
      <rPr>
        <b/>
        <sz val="8"/>
        <color rgb="FFFF0000"/>
        <rFont val="Verdana"/>
        <family val="2"/>
      </rPr>
      <t xml:space="preserve">         Rekenhulp</t>
    </r>
  </si>
  <si>
    <t>gele vlak</t>
  </si>
  <si>
    <t>Vul hier op het</t>
  </si>
  <si>
    <t>de premie in van de aanv.verzekering die u wilt narekenen.</t>
  </si>
  <si>
    <t xml:space="preserve">         per jaar</t>
  </si>
  <si>
    <t xml:space="preserve">    per maand</t>
  </si>
  <si>
    <t>Uw voordeel of nadeel.   +(zwart) betekent: bij deze eigen bijdragen behaalt u voordeel</t>
  </si>
  <si>
    <t xml:space="preserve"> -(rood) betekent: dat u meer kwijt bent door deze verzekering af te sluiten</t>
  </si>
  <si>
    <t xml:space="preserve">Andere aanvullende verzekeringen bieden, voorzover wij hebben kunnen vinden, geen vergoeding </t>
  </si>
  <si>
    <t>De door u op tabblad "Rekenhulp"-blauw ingevulde Eigen Bijdragen van u en de event.kinderen zijn hier overgenomen.</t>
  </si>
  <si>
    <t>Hier kunt u het zelf nog eens narekenen</t>
  </si>
  <si>
    <t>7. Reken zelf na voordat u een verzekering afsluit. Let ook op bijkomende voordelen, zoals de vergoeding van Neurofeedback bij ADHD.</t>
  </si>
  <si>
    <t>En op het andere</t>
  </si>
  <si>
    <t>het maximum bedrag aan vergoeding</t>
  </si>
  <si>
    <t>1. Deze rekenhulp is gemaakt op basis van de door Independer ® verzamelde informatie. U moet dit zelf checken.</t>
  </si>
  <si>
    <t>9. Naast de Eigen Bijdrage die u afrekent bij de apotheek, heeft u ook een Eigen Risico. Dat staat hier los van.</t>
  </si>
  <si>
    <t>2. Hou er rekening mee, dat een aanvullende verzekering u soms ook ander profijt oplevert dan alleen de ADHD medicatie, bijvoorbeeld fysiotherapie die dan ook vergoed wordt.</t>
  </si>
  <si>
    <t>3. Is er iets niet duidelijk, dan kunt u ons emailen: info@ImpulsEnWoortblind.nl. Vraag eventueel iemand, die thuis is in Excel om u te helpen.</t>
  </si>
  <si>
    <t>6. Mocht u fouten constateren, stuur ons dan een email.</t>
  </si>
  <si>
    <t xml:space="preserve">    verzekeraars vergoed uit het basispakket. Dan is géén aanvullende verzekering nodig.</t>
  </si>
  <si>
    <t>Vul hier de eigen bijdrage in van Uzelf en die van de kinderen onder de 18 die op uw polis zijn meeverzekerd.</t>
  </si>
  <si>
    <t>Regel 2           bij:</t>
  </si>
  <si>
    <t xml:space="preserve"> 'Ja' betekent dat deze verzekeraar eerst goedkeuring moet geven voordat u de ADHD medicatie vergoed krijgt.</t>
  </si>
  <si>
    <t>VUL HIER IN uw eigen bijdrage in en van de bij u meeverzekerde kinderen. De maximum vergoeding gaat nl. per persoon.</t>
  </si>
  <si>
    <t>Maximum vergoeding PER JAAR hier invullen</t>
  </si>
  <si>
    <t xml:space="preserve">       Eigen Bijdrage ouder</t>
  </si>
  <si>
    <t xml:space="preserve">       Eigen Bijdrage kind 2</t>
  </si>
  <si>
    <t xml:space="preserve">       Eigen Bijdrage kind 1</t>
  </si>
  <si>
    <t>Voor ADHD medicatie. Reken het altijd zelf na middels de Rekenhulp-groene-tab.</t>
  </si>
  <si>
    <t>Lees zorgvuldig de toelichting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</si>
</sst>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€&quot;\ #,##0.00;[Red]&quot;€&quot;\ \-#,##0.00"/>
    <numFmt numFmtId="164" formatCode="&quot;€&quot;#,##0.00;[Red]\-&quot;€&quot;#,##0.00"/>
    <numFmt numFmtId="165" formatCode="&quot;€&quot;\ #,##0.00"/>
    <numFmt numFmtId="166" formatCode="&quot;€&quot;#,##0.00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2"/>
      <color theme="1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Verdana"/>
      <family val="2"/>
    </font>
    <font>
      <sz val="8"/>
      <color theme="0" tint="-0.24994659260841701"/>
      <name val="Verdana"/>
      <family val="2"/>
    </font>
    <font>
      <b/>
      <sz val="8"/>
      <color rgb="FF0070C0"/>
      <name val="Verdana"/>
      <family val="2"/>
    </font>
    <font>
      <b/>
      <sz val="8"/>
      <color rgb="FF00B050"/>
      <name val="Verdana"/>
      <family val="2"/>
    </font>
    <font>
      <b/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8"/>
      <color rgb="FF0070C0"/>
      <name val="Verdana"/>
      <family val="2"/>
    </font>
    <font>
      <sz val="8"/>
      <color rgb="FF00B050"/>
      <name val="Verdana"/>
      <family val="2"/>
    </font>
    <font>
      <sz val="8"/>
      <color rgb="FFFF0000"/>
      <name val="Verdana"/>
      <family val="2"/>
    </font>
    <font>
      <b/>
      <sz val="12"/>
      <color rgb="FF00B050"/>
      <name val="Verdana"/>
      <family val="2"/>
    </font>
    <font>
      <b/>
      <sz val="8"/>
      <color rgb="FF002060"/>
      <name val="Verdana"/>
      <family val="2"/>
    </font>
    <font>
      <b/>
      <sz val="12"/>
      <color rgb="FF002060"/>
      <name val="Verdana"/>
      <family val="2"/>
    </font>
    <font>
      <b/>
      <sz val="10"/>
      <color rgb="FF00B050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0"/>
      <color rgb="FF00B050"/>
      <name val="Verdana"/>
      <family val="2"/>
    </font>
    <font>
      <sz val="10"/>
      <color theme="1"/>
      <name val="Verdana"/>
      <family val="2"/>
    </font>
    <font>
      <b/>
      <sz val="10"/>
      <color rgb="FF002060"/>
      <name val="Verdana"/>
      <family val="2"/>
    </font>
    <font>
      <u/>
      <sz val="10"/>
      <color theme="10"/>
      <name val="Verdana"/>
      <family val="2"/>
    </font>
    <font>
      <sz val="10"/>
      <color rgb="FF474747"/>
      <name val="Verdana"/>
      <family val="2"/>
    </font>
    <font>
      <i/>
      <sz val="10"/>
      <color theme="1"/>
      <name val="Verdana"/>
      <family val="2"/>
    </font>
    <font>
      <b/>
      <sz val="10"/>
      <color rgb="FF474747"/>
      <name val="Verdana"/>
      <family val="2"/>
    </font>
    <font>
      <b/>
      <sz val="16"/>
      <color theme="1"/>
      <name val="Verdana"/>
      <family val="2"/>
    </font>
    <font>
      <b/>
      <i/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medium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9" fillId="2" borderId="2" xfId="0" applyFont="1" applyFill="1" applyBorder="1" applyAlignment="1" applyProtection="1">
      <alignment horizontal="left" textRotation="60" wrapText="1"/>
    </xf>
    <xf numFmtId="0" fontId="9" fillId="4" borderId="2" xfId="0" applyFont="1" applyFill="1" applyBorder="1" applyAlignment="1" applyProtection="1">
      <alignment horizontal="left" textRotation="60" wrapText="1"/>
    </xf>
    <xf numFmtId="0" fontId="10" fillId="0" borderId="0" xfId="0" applyFont="1"/>
    <xf numFmtId="165" fontId="1" fillId="0" borderId="0" xfId="0" applyNumberFormat="1" applyFont="1" applyProtection="1"/>
    <xf numFmtId="0" fontId="1" fillId="0" borderId="0" xfId="0" applyFont="1" applyProtection="1"/>
    <xf numFmtId="165" fontId="8" fillId="0" borderId="3" xfId="0" applyNumberFormat="1" applyFont="1" applyBorder="1" applyProtection="1"/>
    <xf numFmtId="0" fontId="2" fillId="0" borderId="0" xfId="0" applyFont="1" applyProtection="1"/>
    <xf numFmtId="0" fontId="4" fillId="0" borderId="0" xfId="0" applyFont="1" applyProtection="1"/>
    <xf numFmtId="0" fontId="1" fillId="0" borderId="1" xfId="0" applyFont="1" applyBorder="1" applyProtection="1"/>
    <xf numFmtId="0" fontId="10" fillId="0" borderId="0" xfId="0" applyFont="1" applyProtection="1"/>
    <xf numFmtId="165" fontId="1" fillId="0" borderId="0" xfId="0" applyNumberFormat="1" applyFont="1" applyAlignment="1" applyProtection="1"/>
    <xf numFmtId="0" fontId="10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 wrapText="1"/>
    </xf>
    <xf numFmtId="0" fontId="6" fillId="0" borderId="0" xfId="1" applyProtection="1"/>
    <xf numFmtId="0" fontId="10" fillId="0" borderId="1" xfId="0" applyFont="1" applyBorder="1" applyProtection="1"/>
    <xf numFmtId="0" fontId="2" fillId="0" borderId="1" xfId="0" applyFont="1" applyBorder="1" applyProtection="1"/>
    <xf numFmtId="165" fontId="2" fillId="0" borderId="0" xfId="0" applyNumberFormat="1" applyFont="1" applyProtection="1"/>
    <xf numFmtId="0" fontId="1" fillId="0" borderId="0" xfId="0" applyFont="1" applyAlignment="1" applyProtection="1">
      <alignment vertical="top" wrapText="1"/>
    </xf>
    <xf numFmtId="0" fontId="6" fillId="0" borderId="0" xfId="1" applyProtection="1"/>
    <xf numFmtId="0" fontId="12" fillId="5" borderId="0" xfId="0" applyFont="1" applyFill="1" applyBorder="1" applyAlignment="1" applyProtection="1"/>
    <xf numFmtId="0" fontId="1" fillId="5" borderId="0" xfId="0" applyFont="1" applyFill="1" applyBorder="1" applyAlignment="1"/>
    <xf numFmtId="0" fontId="1" fillId="5" borderId="0" xfId="0" applyFont="1" applyFill="1" applyBorder="1" applyAlignment="1" applyProtection="1"/>
    <xf numFmtId="0" fontId="4" fillId="5" borderId="0" xfId="0" applyFont="1" applyFill="1" applyBorder="1" applyAlignment="1" applyProtection="1"/>
    <xf numFmtId="165" fontId="12" fillId="3" borderId="0" xfId="0" applyNumberFormat="1" applyFont="1" applyFill="1" applyBorder="1" applyAlignment="1" applyProtection="1"/>
    <xf numFmtId="0" fontId="10" fillId="0" borderId="4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wrapText="1"/>
    </xf>
    <xf numFmtId="166" fontId="1" fillId="0" borderId="4" xfId="0" applyNumberFormat="1" applyFont="1" applyBorder="1" applyAlignment="1" applyProtection="1">
      <alignment horizontal="right" wrapText="1"/>
    </xf>
    <xf numFmtId="0" fontId="10" fillId="6" borderId="4" xfId="0" applyFont="1" applyFill="1" applyBorder="1" applyAlignment="1" applyProtection="1">
      <alignment horizontal="left" vertical="top" wrapText="1"/>
    </xf>
    <xf numFmtId="0" fontId="1" fillId="6" borderId="4" xfId="0" applyFont="1" applyFill="1" applyBorder="1" applyAlignment="1" applyProtection="1">
      <alignment horizontal="left" vertical="top" wrapText="1"/>
    </xf>
    <xf numFmtId="0" fontId="10" fillId="7" borderId="4" xfId="0" applyFont="1" applyFill="1" applyBorder="1" applyAlignment="1" applyProtection="1">
      <alignment horizontal="left" vertical="top" wrapText="1"/>
    </xf>
    <xf numFmtId="0" fontId="1" fillId="7" borderId="4" xfId="0" applyFont="1" applyFill="1" applyBorder="1" applyAlignment="1" applyProtection="1">
      <alignment horizontal="left" vertical="top" wrapText="1"/>
    </xf>
    <xf numFmtId="165" fontId="1" fillId="0" borderId="0" xfId="0" applyNumberFormat="1" applyFont="1"/>
    <xf numFmtId="165" fontId="2" fillId="0" borderId="0" xfId="0" applyNumberFormat="1" applyFont="1"/>
    <xf numFmtId="0" fontId="17" fillId="0" borderId="0" xfId="0" applyFont="1" applyProtection="1"/>
    <xf numFmtId="0" fontId="18" fillId="5" borderId="0" xfId="0" applyFont="1" applyFill="1" applyBorder="1" applyAlignment="1" applyProtection="1">
      <alignment horizontal="left" vertical="center"/>
    </xf>
    <xf numFmtId="0" fontId="19" fillId="0" borderId="0" xfId="0" applyFont="1" applyProtection="1"/>
    <xf numFmtId="165" fontId="1" fillId="0" borderId="4" xfId="0" applyNumberFormat="1" applyFont="1" applyBorder="1" applyAlignment="1" applyProtection="1">
      <alignment vertical="center" wrapText="1"/>
    </xf>
    <xf numFmtId="165" fontId="1" fillId="6" borderId="4" xfId="0" applyNumberFormat="1" applyFont="1" applyFill="1" applyBorder="1" applyAlignment="1" applyProtection="1">
      <alignment vertical="center" wrapText="1"/>
    </xf>
    <xf numFmtId="165" fontId="1" fillId="7" borderId="4" xfId="0" applyNumberFormat="1" applyFont="1" applyFill="1" applyBorder="1" applyAlignment="1" applyProtection="1">
      <alignment vertical="center" wrapText="1"/>
    </xf>
    <xf numFmtId="8" fontId="1" fillId="6" borderId="4" xfId="0" applyNumberFormat="1" applyFont="1" applyFill="1" applyBorder="1" applyAlignment="1" applyProtection="1">
      <alignment vertical="center" wrapText="1"/>
    </xf>
    <xf numFmtId="0" fontId="1" fillId="6" borderId="4" xfId="0" applyFont="1" applyFill="1" applyBorder="1" applyAlignment="1" applyProtection="1">
      <alignment vertical="center" wrapText="1"/>
    </xf>
    <xf numFmtId="8" fontId="1" fillId="7" borderId="4" xfId="0" applyNumberFormat="1" applyFont="1" applyFill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0" fillId="3" borderId="0" xfId="0" applyFill="1"/>
    <xf numFmtId="0" fontId="20" fillId="0" borderId="0" xfId="0" applyFont="1" applyProtection="1"/>
    <xf numFmtId="0" fontId="20" fillId="0" borderId="6" xfId="0" applyFont="1" applyBorder="1" applyProtection="1"/>
    <xf numFmtId="0" fontId="7" fillId="0" borderId="6" xfId="0" applyFont="1" applyBorder="1" applyProtection="1"/>
    <xf numFmtId="0" fontId="15" fillId="0" borderId="6" xfId="0" applyFont="1" applyBorder="1" applyProtection="1"/>
    <xf numFmtId="165" fontId="1" fillId="0" borderId="6" xfId="0" applyNumberFormat="1" applyFont="1" applyBorder="1" applyProtection="1"/>
    <xf numFmtId="165" fontId="2" fillId="3" borderId="6" xfId="0" applyNumberFormat="1" applyFont="1" applyFill="1" applyBorder="1" applyProtection="1"/>
    <xf numFmtId="165" fontId="1" fillId="0" borderId="6" xfId="0" applyNumberFormat="1" applyFont="1" applyBorder="1"/>
    <xf numFmtId="0" fontId="10" fillId="0" borderId="6" xfId="0" applyFont="1" applyBorder="1"/>
    <xf numFmtId="165" fontId="2" fillId="0" borderId="6" xfId="0" applyNumberFormat="1" applyFont="1" applyBorder="1" applyProtection="1"/>
    <xf numFmtId="165" fontId="2" fillId="0" borderId="6" xfId="0" applyNumberFormat="1" applyFont="1" applyBorder="1"/>
    <xf numFmtId="0" fontId="21" fillId="0" borderId="6" xfId="0" applyFont="1" applyBorder="1"/>
    <xf numFmtId="0" fontId="7" fillId="0" borderId="6" xfId="0" applyFont="1" applyBorder="1"/>
    <xf numFmtId="164" fontId="22" fillId="0" borderId="6" xfId="0" applyNumberFormat="1" applyFont="1" applyBorder="1" applyAlignment="1" applyProtection="1">
      <alignment wrapText="1"/>
    </xf>
    <xf numFmtId="0" fontId="10" fillId="0" borderId="6" xfId="0" applyFont="1" applyBorder="1" applyProtection="1"/>
    <xf numFmtId="0" fontId="20" fillId="0" borderId="0" xfId="0" applyFont="1" applyAlignment="1" applyProtection="1">
      <alignment vertical="top"/>
    </xf>
    <xf numFmtId="0" fontId="1" fillId="0" borderId="0" xfId="0" applyFont="1" applyAlignment="1" applyProtection="1">
      <alignment wrapText="1"/>
    </xf>
    <xf numFmtId="0" fontId="6" fillId="0" borderId="0" xfId="1" applyProtection="1"/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0" fontId="24" fillId="0" borderId="1" xfId="0" applyFont="1" applyBorder="1" applyProtection="1"/>
    <xf numFmtId="0" fontId="24" fillId="0" borderId="5" xfId="0" applyFont="1" applyBorder="1"/>
    <xf numFmtId="0" fontId="24" fillId="0" borderId="0" xfId="0" applyFont="1" applyBorder="1" applyProtection="1"/>
    <xf numFmtId="0" fontId="24" fillId="0" borderId="1" xfId="0" applyFont="1" applyBorder="1"/>
    <xf numFmtId="0" fontId="7" fillId="0" borderId="5" xfId="0" applyFont="1" applyBorder="1"/>
    <xf numFmtId="0" fontId="24" fillId="0" borderId="0" xfId="0" applyFont="1" applyAlignment="1" applyProtection="1">
      <alignment vertical="top" wrapText="1"/>
    </xf>
    <xf numFmtId="0" fontId="7" fillId="0" borderId="0" xfId="0" applyFont="1" applyProtection="1"/>
    <xf numFmtId="0" fontId="25" fillId="0" borderId="0" xfId="0" applyFont="1" applyProtection="1"/>
    <xf numFmtId="0" fontId="24" fillId="0" borderId="0" xfId="0" applyFont="1"/>
    <xf numFmtId="0" fontId="26" fillId="0" borderId="0" xfId="1" applyFont="1" applyProtection="1"/>
    <xf numFmtId="0" fontId="20" fillId="0" borderId="1" xfId="0" applyFont="1" applyBorder="1" applyProtection="1"/>
    <xf numFmtId="0" fontId="7" fillId="0" borderId="1" xfId="0" applyFont="1" applyBorder="1" applyProtection="1"/>
    <xf numFmtId="0" fontId="23" fillId="0" borderId="0" xfId="0" applyFont="1" applyAlignment="1" applyProtection="1">
      <alignment vertical="center"/>
    </xf>
    <xf numFmtId="165" fontId="24" fillId="0" borderId="0" xfId="0" applyNumberFormat="1" applyFont="1" applyAlignment="1" applyProtection="1">
      <alignment vertical="center"/>
    </xf>
    <xf numFmtId="165" fontId="24" fillId="0" borderId="0" xfId="0" applyNumberFormat="1" applyFont="1" applyProtection="1"/>
    <xf numFmtId="0" fontId="24" fillId="0" borderId="5" xfId="0" applyFont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0" fontId="27" fillId="6" borderId="5" xfId="0" applyFont="1" applyFill="1" applyBorder="1" applyAlignment="1">
      <alignment vertical="center"/>
    </xf>
    <xf numFmtId="8" fontId="27" fillId="6" borderId="5" xfId="0" applyNumberFormat="1" applyFont="1" applyFill="1" applyBorder="1" applyAlignment="1">
      <alignment vertical="center"/>
    </xf>
    <xf numFmtId="0" fontId="24" fillId="0" borderId="5" xfId="0" quotePrefix="1" applyFont="1" applyBorder="1" applyAlignment="1">
      <alignment vertical="center"/>
    </xf>
    <xf numFmtId="0" fontId="27" fillId="7" borderId="5" xfId="0" applyFont="1" applyFill="1" applyBorder="1" applyAlignment="1">
      <alignment vertical="center"/>
    </xf>
    <xf numFmtId="8" fontId="27" fillId="7" borderId="5" xfId="0" applyNumberFormat="1" applyFont="1" applyFill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9" fillId="6" borderId="5" xfId="0" applyFont="1" applyFill="1" applyBorder="1" applyAlignment="1">
      <alignment vertical="center"/>
    </xf>
    <xf numFmtId="0" fontId="27" fillId="6" borderId="5" xfId="0" applyFont="1" applyFill="1" applyBorder="1" applyAlignment="1">
      <alignment horizontal="left" vertical="top" wrapText="1"/>
    </xf>
    <xf numFmtId="8" fontId="27" fillId="6" borderId="5" xfId="0" applyNumberFormat="1" applyFont="1" applyFill="1" applyBorder="1" applyAlignment="1">
      <alignment horizontal="left" vertical="top" wrapText="1"/>
    </xf>
    <xf numFmtId="0" fontId="27" fillId="7" borderId="5" xfId="0" applyFont="1" applyFill="1" applyBorder="1" applyAlignment="1">
      <alignment horizontal="left" vertical="top" wrapText="1"/>
    </xf>
    <xf numFmtId="8" fontId="27" fillId="7" borderId="5" xfId="0" applyNumberFormat="1" applyFont="1" applyFill="1" applyBorder="1" applyAlignment="1">
      <alignment horizontal="left" vertical="top" wrapText="1"/>
    </xf>
    <xf numFmtId="0" fontId="29" fillId="7" borderId="5" xfId="0" applyFont="1" applyFill="1" applyBorder="1" applyAlignment="1">
      <alignment horizontal="left" vertical="top"/>
    </xf>
    <xf numFmtId="0" fontId="4" fillId="0" borderId="5" xfId="0" applyFont="1" applyBorder="1"/>
    <xf numFmtId="0" fontId="30" fillId="0" borderId="5" xfId="0" applyFont="1" applyBorder="1"/>
    <xf numFmtId="0" fontId="24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8" fontId="27" fillId="0" borderId="5" xfId="0" applyNumberFormat="1" applyFont="1" applyFill="1" applyBorder="1" applyAlignment="1">
      <alignment vertical="center"/>
    </xf>
    <xf numFmtId="0" fontId="12" fillId="5" borderId="7" xfId="0" applyFont="1" applyFill="1" applyBorder="1" applyAlignment="1" applyProtection="1"/>
    <xf numFmtId="165" fontId="12" fillId="3" borderId="7" xfId="0" applyNumberFormat="1" applyFont="1" applyFill="1" applyBorder="1" applyAlignment="1" applyProtection="1"/>
    <xf numFmtId="0" fontId="13" fillId="5" borderId="7" xfId="0" applyFont="1" applyFill="1" applyBorder="1" applyAlignment="1" applyProtection="1"/>
    <xf numFmtId="0" fontId="3" fillId="5" borderId="7" xfId="0" applyFont="1" applyFill="1" applyBorder="1" applyAlignment="1"/>
    <xf numFmtId="0" fontId="1" fillId="5" borderId="7" xfId="0" applyFont="1" applyFill="1" applyBorder="1" applyAlignment="1" applyProtection="1"/>
    <xf numFmtId="0" fontId="4" fillId="5" borderId="7" xfId="0" applyFont="1" applyFill="1" applyBorder="1" applyAlignment="1" applyProtection="1"/>
    <xf numFmtId="0" fontId="9" fillId="4" borderId="9" xfId="0" applyFont="1" applyFill="1" applyBorder="1" applyAlignment="1" applyProtection="1">
      <alignment horizontal="left" textRotation="60" wrapText="1"/>
    </xf>
    <xf numFmtId="0" fontId="10" fillId="0" borderId="10" xfId="0" applyFont="1" applyBorder="1" applyAlignment="1" applyProtection="1">
      <alignment wrapText="1"/>
    </xf>
    <xf numFmtId="0" fontId="1" fillId="0" borderId="10" xfId="0" applyFont="1" applyBorder="1" applyAlignment="1" applyProtection="1">
      <alignment wrapText="1"/>
    </xf>
    <xf numFmtId="164" fontId="5" fillId="0" borderId="10" xfId="0" applyNumberFormat="1" applyFont="1" applyBorder="1" applyAlignment="1" applyProtection="1">
      <alignment wrapText="1"/>
    </xf>
    <xf numFmtId="166" fontId="1" fillId="0" borderId="10" xfId="0" applyNumberFormat="1" applyFont="1" applyBorder="1" applyAlignment="1" applyProtection="1">
      <alignment horizontal="right" wrapText="1"/>
    </xf>
    <xf numFmtId="165" fontId="1" fillId="0" borderId="10" xfId="0" applyNumberFormat="1" applyFont="1" applyBorder="1" applyAlignment="1" applyProtection="1">
      <alignment vertical="center" wrapText="1"/>
    </xf>
    <xf numFmtId="0" fontId="3" fillId="3" borderId="8" xfId="0" applyNumberFormat="1" applyFont="1" applyFill="1" applyBorder="1" applyAlignment="1">
      <alignment vertical="top" wrapText="1"/>
    </xf>
    <xf numFmtId="0" fontId="14" fillId="2" borderId="8" xfId="0" applyFont="1" applyFill="1" applyBorder="1" applyAlignment="1" applyProtection="1">
      <alignment horizontal="left" textRotation="60" wrapText="1"/>
    </xf>
    <xf numFmtId="0" fontId="11" fillId="2" borderId="8" xfId="0" applyFont="1" applyFill="1" applyBorder="1" applyAlignment="1" applyProtection="1">
      <alignment horizontal="left" textRotation="60" wrapText="1"/>
    </xf>
    <xf numFmtId="0" fontId="1" fillId="4" borderId="8" xfId="0" applyFont="1" applyFill="1" applyBorder="1" applyAlignment="1" applyProtection="1">
      <alignment horizontal="left" textRotation="60" wrapText="1"/>
    </xf>
    <xf numFmtId="0" fontId="9" fillId="4" borderId="8" xfId="0" applyFont="1" applyFill="1" applyBorder="1" applyAlignment="1" applyProtection="1">
      <alignment horizontal="left" textRotation="60" wrapText="1"/>
    </xf>
    <xf numFmtId="0" fontId="21" fillId="0" borderId="6" xfId="0" applyFont="1" applyBorder="1" applyProtection="1"/>
    <xf numFmtId="0" fontId="31" fillId="0" borderId="0" xfId="0" applyFont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57978</xdr:colOff>
      <xdr:row>92</xdr:row>
      <xdr:rowOff>24848</xdr:rowOff>
    </xdr:from>
    <xdr:to>
      <xdr:col>5</xdr:col>
      <xdr:colOff>39756</xdr:colOff>
      <xdr:row>102</xdr:row>
      <xdr:rowOff>130866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" y="21476805"/>
          <a:ext cx="3733800" cy="161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27</xdr:row>
      <xdr:rowOff>13899</xdr:rowOff>
    </xdr:from>
    <xdr:to>
      <xdr:col>4</xdr:col>
      <xdr:colOff>590550</xdr:colOff>
      <xdr:row>37</xdr:row>
      <xdr:rowOff>104775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071674"/>
          <a:ext cx="3943350" cy="1710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9525</xdr:rowOff>
    </xdr:from>
    <xdr:to>
      <xdr:col>3</xdr:col>
      <xdr:colOff>1057275</xdr:colOff>
      <xdr:row>34</xdr:row>
      <xdr:rowOff>28576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3924300" cy="1924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depender.nl/zorgverzekering/vergoedingen/adhd-medicijnen.aspx" TargetMode="External"/><Relationship Id="rId2" Type="http://schemas.openxmlformats.org/officeDocument/2006/relationships/hyperlink" Target="https://www.regenboogapotheek.nl/" TargetMode="External"/><Relationship Id="rId1" Type="http://schemas.openxmlformats.org/officeDocument/2006/relationships/hyperlink" Target="https://www.regenboogapotheek.nl/?media_dl=7418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C127"/>
  <sheetViews>
    <sheetView zoomScale="115" zoomScaleNormal="115" workbookViewId="0">
      <pane ySplit="3" topLeftCell="A4" activePane="bottomLeft" state="frozen"/>
      <selection pane="bottomLeft" activeCell="H97" sqref="H97"/>
    </sheetView>
  </sheetViews>
  <sheetFormatPr defaultColWidth="9.140625" defaultRowHeight="10.5" x14ac:dyDescent="0.15"/>
  <cols>
    <col min="1" max="1" width="20.7109375" style="6" customWidth="1"/>
    <col min="2" max="2" width="10" style="1" customWidth="1"/>
    <col min="3" max="3" width="3.140625" style="1" customWidth="1"/>
    <col min="4" max="4" width="11.85546875" style="2" customWidth="1"/>
    <col min="5" max="5" width="10.5703125" style="1" customWidth="1"/>
    <col min="6" max="6" width="12" style="1" customWidth="1"/>
    <col min="7" max="7" width="9.42578125" style="1" customWidth="1"/>
    <col min="8" max="8" width="11.7109375" style="1" customWidth="1"/>
    <col min="9" max="10" width="9.42578125" style="1" customWidth="1"/>
    <col min="11" max="11" width="11.140625" style="1" customWidth="1"/>
    <col min="12" max="14" width="9.85546875" style="1" customWidth="1"/>
    <col min="15" max="15" width="9.7109375" style="1" customWidth="1"/>
    <col min="16" max="16" width="9.85546875" style="1" customWidth="1"/>
    <col min="17" max="16384" width="9.140625" style="1"/>
  </cols>
  <sheetData>
    <row r="1" spans="1:29" s="25" customFormat="1" ht="15" x14ac:dyDescent="0.2">
      <c r="A1" s="40" t="s">
        <v>148</v>
      </c>
      <c r="J1" s="24"/>
      <c r="K1" s="24"/>
      <c r="L1" s="26"/>
      <c r="M1" s="26"/>
      <c r="N1" s="26"/>
      <c r="O1" s="26"/>
      <c r="P1" s="26"/>
      <c r="Q1" s="27"/>
      <c r="R1" s="27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25" customFormat="1" ht="15.75" thickBot="1" x14ac:dyDescent="0.25">
      <c r="A2" s="104" t="s">
        <v>110</v>
      </c>
      <c r="B2" s="105">
        <v>0</v>
      </c>
      <c r="C2" s="106"/>
      <c r="D2" s="104" t="s">
        <v>87</v>
      </c>
      <c r="E2" s="105">
        <v>0</v>
      </c>
      <c r="F2" s="104" t="s">
        <v>88</v>
      </c>
      <c r="G2" s="105">
        <v>0</v>
      </c>
      <c r="H2" s="107" t="s">
        <v>97</v>
      </c>
      <c r="I2" s="104"/>
      <c r="J2" s="104"/>
      <c r="K2" s="104"/>
      <c r="L2" s="108"/>
      <c r="M2" s="108"/>
      <c r="N2" s="108"/>
      <c r="O2" s="108"/>
      <c r="P2" s="108"/>
      <c r="Q2" s="109"/>
      <c r="R2" s="109"/>
      <c r="S2" s="108"/>
      <c r="T2" s="108"/>
      <c r="U2" s="26"/>
      <c r="V2" s="26"/>
      <c r="W2" s="26"/>
      <c r="X2" s="26"/>
      <c r="Y2" s="26"/>
      <c r="Z2" s="26"/>
      <c r="AA2" s="26"/>
      <c r="AB2" s="26"/>
      <c r="AC2" s="26"/>
    </row>
    <row r="3" spans="1:29" s="4" customFormat="1" ht="76.900000000000006" customHeight="1" thickBot="1" x14ac:dyDescent="0.3">
      <c r="A3" s="116" t="s">
        <v>125</v>
      </c>
      <c r="B3" s="117" t="s">
        <v>81</v>
      </c>
      <c r="C3" s="117" t="s">
        <v>114</v>
      </c>
      <c r="D3" s="118" t="s">
        <v>84</v>
      </c>
      <c r="E3" s="117"/>
      <c r="F3" s="117" t="s">
        <v>89</v>
      </c>
      <c r="G3" s="117" t="s">
        <v>96</v>
      </c>
      <c r="H3" s="119" t="s">
        <v>20</v>
      </c>
      <c r="I3" s="119" t="s">
        <v>90</v>
      </c>
      <c r="J3" s="119" t="s">
        <v>91</v>
      </c>
      <c r="K3" s="119" t="s">
        <v>92</v>
      </c>
      <c r="L3" s="119" t="s">
        <v>93</v>
      </c>
      <c r="M3" s="119" t="s">
        <v>94</v>
      </c>
      <c r="N3" s="119" t="s">
        <v>95</v>
      </c>
      <c r="O3" s="119" t="s">
        <v>25</v>
      </c>
      <c r="P3" s="119" t="s">
        <v>26</v>
      </c>
      <c r="Q3" s="120"/>
      <c r="R3" s="120"/>
      <c r="S3" s="120"/>
      <c r="T3" s="120"/>
      <c r="U3" s="110"/>
      <c r="V3" s="5"/>
      <c r="W3" s="5"/>
      <c r="X3" s="5"/>
    </row>
    <row r="4" spans="1:29" ht="11.25" thickBot="1" x14ac:dyDescent="0.2">
      <c r="A4" s="111" t="s">
        <v>0</v>
      </c>
      <c r="B4" s="112" t="s">
        <v>1</v>
      </c>
      <c r="C4" s="112" t="s">
        <v>2</v>
      </c>
      <c r="D4" s="113">
        <f>O4-P4</f>
        <v>-102</v>
      </c>
      <c r="E4" s="114"/>
      <c r="F4" s="115">
        <v>150</v>
      </c>
      <c r="G4" s="115">
        <v>8.5</v>
      </c>
      <c r="H4" s="9">
        <f>G4*12</f>
        <v>102</v>
      </c>
      <c r="I4" s="9">
        <f>$B$2*12</f>
        <v>0</v>
      </c>
      <c r="J4" s="9">
        <f>$E$2*12</f>
        <v>0</v>
      </c>
      <c r="K4" s="9">
        <f>$G$2*12</f>
        <v>0</v>
      </c>
      <c r="L4" s="9">
        <f>IF(F4=0,I4,IF(I4&gt;F4,F4,I4))</f>
        <v>0</v>
      </c>
      <c r="M4" s="9">
        <f>IF(F4=0,J4,IF(J4&gt;F4,F4,J4))</f>
        <v>0</v>
      </c>
      <c r="N4" s="9">
        <f>IF(F4=0,K4,IF(K4&gt;F4,F4,K4))</f>
        <v>0</v>
      </c>
      <c r="O4" s="9">
        <f>I4+J4+K4</f>
        <v>0</v>
      </c>
      <c r="P4" s="9">
        <f>H4+(I4+J4+K4)-(L4+M4+N4)</f>
        <v>102</v>
      </c>
      <c r="Q4" s="7"/>
      <c r="R4" s="7"/>
      <c r="S4" s="7"/>
      <c r="T4" s="7"/>
      <c r="U4" s="7"/>
      <c r="V4" s="8"/>
      <c r="W4" s="8"/>
      <c r="X4" s="8"/>
      <c r="Y4" s="8"/>
      <c r="Z4" s="8"/>
      <c r="AA4" s="8"/>
      <c r="AB4" s="8"/>
      <c r="AC4" s="8"/>
    </row>
    <row r="5" spans="1:29" ht="11.25" thickBot="1" x14ac:dyDescent="0.2">
      <c r="A5" s="29" t="s">
        <v>3</v>
      </c>
      <c r="B5" s="30" t="s">
        <v>1</v>
      </c>
      <c r="C5" s="30" t="s">
        <v>4</v>
      </c>
      <c r="D5" s="31">
        <f t="shared" ref="D5:D14" si="0">O5-P5</f>
        <v>-102</v>
      </c>
      <c r="E5" s="32"/>
      <c r="F5" s="42">
        <v>150</v>
      </c>
      <c r="G5" s="42">
        <v>8.5</v>
      </c>
      <c r="H5" s="9">
        <f t="shared" ref="H5:H68" si="1">G5*12</f>
        <v>102</v>
      </c>
      <c r="I5" s="9">
        <f>$B$2*12</f>
        <v>0</v>
      </c>
      <c r="J5" s="9">
        <f>$E$2*12</f>
        <v>0</v>
      </c>
      <c r="K5" s="9">
        <f>$G$2*12</f>
        <v>0</v>
      </c>
      <c r="L5" s="9">
        <f t="shared" ref="L5:L68" si="2">IF(F5=0,I5,IF(I5&gt;F5,F5,I5))</f>
        <v>0</v>
      </c>
      <c r="M5" s="9">
        <f t="shared" ref="M5:M68" si="3">IF(F5=0,J5,IF(J5&gt;F5,F5,J5))</f>
        <v>0</v>
      </c>
      <c r="N5" s="9">
        <f t="shared" ref="N5:N68" si="4">IF(F5=0,K5,IF(K5&gt;F5,F5,K5))</f>
        <v>0</v>
      </c>
      <c r="O5" s="9">
        <f t="shared" ref="O5:O68" si="5">I5+J5+K5</f>
        <v>0</v>
      </c>
      <c r="P5" s="9">
        <f t="shared" ref="P5:P68" si="6">H5+(I5+J5+K5)-(L5+M5+N5)</f>
        <v>102</v>
      </c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</row>
    <row r="6" spans="1:29" ht="11.25" thickBot="1" x14ac:dyDescent="0.2">
      <c r="A6" s="29" t="s">
        <v>5</v>
      </c>
      <c r="B6" s="30" t="s">
        <v>6</v>
      </c>
      <c r="C6" s="30"/>
      <c r="D6" s="31">
        <f t="shared" si="0"/>
        <v>-732</v>
      </c>
      <c r="E6" s="32"/>
      <c r="F6" s="42">
        <v>4540</v>
      </c>
      <c r="G6" s="42">
        <v>61</v>
      </c>
      <c r="H6" s="9">
        <f t="shared" si="1"/>
        <v>732</v>
      </c>
      <c r="I6" s="9">
        <f>$B$2*12</f>
        <v>0</v>
      </c>
      <c r="J6" s="9">
        <f>$E$2*12</f>
        <v>0</v>
      </c>
      <c r="K6" s="9">
        <f>$G$2*12</f>
        <v>0</v>
      </c>
      <c r="L6" s="9">
        <f t="shared" si="2"/>
        <v>0</v>
      </c>
      <c r="M6" s="9">
        <f t="shared" si="3"/>
        <v>0</v>
      </c>
      <c r="N6" s="9">
        <f t="shared" si="4"/>
        <v>0</v>
      </c>
      <c r="O6" s="9">
        <f t="shared" si="5"/>
        <v>0</v>
      </c>
      <c r="P6" s="9">
        <f t="shared" si="6"/>
        <v>732</v>
      </c>
      <c r="Q6" s="7"/>
      <c r="R6" s="7"/>
      <c r="S6" s="7"/>
      <c r="T6" s="7"/>
      <c r="U6" s="7"/>
      <c r="V6" s="8"/>
      <c r="W6" s="8"/>
      <c r="X6" s="8"/>
      <c r="Y6" s="8"/>
      <c r="Z6" s="8"/>
      <c r="AA6" s="8"/>
      <c r="AB6" s="8"/>
      <c r="AC6" s="8"/>
    </row>
    <row r="7" spans="1:29" ht="11.25" thickBot="1" x14ac:dyDescent="0.2">
      <c r="A7" s="29" t="s">
        <v>10</v>
      </c>
      <c r="B7" s="30" t="s">
        <v>8</v>
      </c>
      <c r="C7" s="30"/>
      <c r="D7" s="31">
        <f t="shared" si="0"/>
        <v>-368.76</v>
      </c>
      <c r="E7" s="32"/>
      <c r="F7" s="42">
        <v>200</v>
      </c>
      <c r="G7" s="42">
        <f>35.37-4.64</f>
        <v>30.729999999999997</v>
      </c>
      <c r="H7" s="9">
        <f t="shared" si="1"/>
        <v>368.76</v>
      </c>
      <c r="I7" s="9">
        <f>$B$2*12</f>
        <v>0</v>
      </c>
      <c r="J7" s="9">
        <f>$E$2*12</f>
        <v>0</v>
      </c>
      <c r="K7" s="9">
        <f>$G$2*12</f>
        <v>0</v>
      </c>
      <c r="L7" s="9">
        <f t="shared" si="2"/>
        <v>0</v>
      </c>
      <c r="M7" s="9">
        <f t="shared" si="3"/>
        <v>0</v>
      </c>
      <c r="N7" s="9">
        <f t="shared" si="4"/>
        <v>0</v>
      </c>
      <c r="O7" s="9">
        <f t="shared" si="5"/>
        <v>0</v>
      </c>
      <c r="P7" s="9">
        <f t="shared" si="6"/>
        <v>368.76</v>
      </c>
      <c r="Q7" s="10"/>
      <c r="R7" s="7"/>
      <c r="S7" s="7"/>
      <c r="T7" s="7"/>
      <c r="U7" s="7"/>
      <c r="V7" s="8"/>
      <c r="W7" s="8"/>
      <c r="X7" s="8"/>
      <c r="Y7" s="8"/>
      <c r="Z7" s="8"/>
      <c r="AA7" s="8"/>
      <c r="AB7" s="8"/>
      <c r="AC7" s="8"/>
    </row>
    <row r="8" spans="1:29" ht="11.25" thickBot="1" x14ac:dyDescent="0.2">
      <c r="A8" s="29"/>
      <c r="B8" s="30" t="s">
        <v>7</v>
      </c>
      <c r="C8" s="30"/>
      <c r="D8" s="31">
        <f t="shared" si="0"/>
        <v>-665.16</v>
      </c>
      <c r="E8" s="32"/>
      <c r="F8" s="42">
        <v>150</v>
      </c>
      <c r="G8" s="42">
        <f>60.07-4.64</f>
        <v>55.43</v>
      </c>
      <c r="H8" s="9">
        <f t="shared" si="1"/>
        <v>665.16</v>
      </c>
      <c r="I8" s="9">
        <f>$B$2*12</f>
        <v>0</v>
      </c>
      <c r="J8" s="9">
        <f>$E$2*12</f>
        <v>0</v>
      </c>
      <c r="K8" s="9">
        <f>$G$2*12</f>
        <v>0</v>
      </c>
      <c r="L8" s="9">
        <f t="shared" si="2"/>
        <v>0</v>
      </c>
      <c r="M8" s="9">
        <f t="shared" si="3"/>
        <v>0</v>
      </c>
      <c r="N8" s="9">
        <f t="shared" si="4"/>
        <v>0</v>
      </c>
      <c r="O8" s="9">
        <f t="shared" si="5"/>
        <v>0</v>
      </c>
      <c r="P8" s="9">
        <f t="shared" si="6"/>
        <v>665.16</v>
      </c>
      <c r="Q8" s="10"/>
      <c r="R8" s="7"/>
      <c r="S8" s="7"/>
      <c r="T8" s="7"/>
      <c r="U8" s="7"/>
      <c r="V8" s="8"/>
      <c r="W8" s="8"/>
      <c r="X8" s="8"/>
      <c r="Y8" s="8"/>
      <c r="Z8" s="8"/>
      <c r="AA8" s="8"/>
      <c r="AB8" s="8"/>
      <c r="AC8" s="8"/>
    </row>
    <row r="9" spans="1:29" ht="11.25" thickBot="1" x14ac:dyDescent="0.2">
      <c r="A9" s="29"/>
      <c r="B9" s="30" t="s">
        <v>9</v>
      </c>
      <c r="C9" s="30"/>
      <c r="D9" s="31">
        <f t="shared" si="0"/>
        <v>-1540.5600000000004</v>
      </c>
      <c r="E9" s="32"/>
      <c r="F9" s="42"/>
      <c r="G9" s="42">
        <f>133.02-4.64</f>
        <v>128.38000000000002</v>
      </c>
      <c r="H9" s="9">
        <f t="shared" si="1"/>
        <v>1540.5600000000004</v>
      </c>
      <c r="I9" s="9">
        <f>$B$2*12</f>
        <v>0</v>
      </c>
      <c r="J9" s="9">
        <f>$E$2*12</f>
        <v>0</v>
      </c>
      <c r="K9" s="9">
        <f>$G$2*12</f>
        <v>0</v>
      </c>
      <c r="L9" s="9">
        <f>IF(F9=0,I9,IF(I9&gt;F9,F9,I9))</f>
        <v>0</v>
      </c>
      <c r="M9" s="9">
        <f t="shared" si="3"/>
        <v>0</v>
      </c>
      <c r="N9" s="9">
        <f t="shared" si="4"/>
        <v>0</v>
      </c>
      <c r="O9" s="9">
        <f t="shared" si="5"/>
        <v>0</v>
      </c>
      <c r="P9" s="9">
        <f t="shared" si="6"/>
        <v>1540.5600000000004</v>
      </c>
      <c r="Q9" s="7"/>
      <c r="R9" s="7"/>
      <c r="S9" s="7"/>
      <c r="T9" s="7"/>
      <c r="U9" s="7"/>
      <c r="V9" s="8"/>
      <c r="W9" s="8"/>
      <c r="X9" s="8"/>
      <c r="Y9" s="8"/>
      <c r="Z9" s="8"/>
      <c r="AA9" s="8"/>
      <c r="AB9" s="8"/>
      <c r="AC9" s="8"/>
    </row>
    <row r="10" spans="1:29" ht="11.25" thickBot="1" x14ac:dyDescent="0.2">
      <c r="A10" s="29"/>
      <c r="B10" s="30" t="s">
        <v>11</v>
      </c>
      <c r="C10" s="30"/>
      <c r="D10" s="31">
        <f t="shared" si="0"/>
        <v>-278.03999999999996</v>
      </c>
      <c r="E10" s="32"/>
      <c r="F10" s="42">
        <v>500</v>
      </c>
      <c r="G10" s="42">
        <f>27.81-4.64</f>
        <v>23.169999999999998</v>
      </c>
      <c r="H10" s="9">
        <f t="shared" si="1"/>
        <v>278.03999999999996</v>
      </c>
      <c r="I10" s="9">
        <f>$B$2*12</f>
        <v>0</v>
      </c>
      <c r="J10" s="9">
        <f>$E$2*12</f>
        <v>0</v>
      </c>
      <c r="K10" s="9">
        <f>$G$2*12</f>
        <v>0</v>
      </c>
      <c r="L10" s="9">
        <f t="shared" si="2"/>
        <v>0</v>
      </c>
      <c r="M10" s="9">
        <f t="shared" si="3"/>
        <v>0</v>
      </c>
      <c r="N10" s="9">
        <f t="shared" si="4"/>
        <v>0</v>
      </c>
      <c r="O10" s="9">
        <f t="shared" si="5"/>
        <v>0</v>
      </c>
      <c r="P10" s="9">
        <f t="shared" si="6"/>
        <v>278.03999999999996</v>
      </c>
      <c r="Q10" s="7"/>
      <c r="R10" s="7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</row>
    <row r="11" spans="1:29" ht="11.25" thickBot="1" x14ac:dyDescent="0.2">
      <c r="A11" s="29" t="s">
        <v>12</v>
      </c>
      <c r="B11" s="30" t="s">
        <v>13</v>
      </c>
      <c r="C11" s="30"/>
      <c r="D11" s="31">
        <f t="shared" si="0"/>
        <v>-551.40000000000009</v>
      </c>
      <c r="E11" s="32"/>
      <c r="F11" s="42">
        <v>750</v>
      </c>
      <c r="G11" s="42">
        <v>45.95</v>
      </c>
      <c r="H11" s="9">
        <f t="shared" si="1"/>
        <v>551.40000000000009</v>
      </c>
      <c r="I11" s="9">
        <f>$B$2*12</f>
        <v>0</v>
      </c>
      <c r="J11" s="9">
        <f>$E$2*12</f>
        <v>0</v>
      </c>
      <c r="K11" s="9">
        <f>$G$2*12</f>
        <v>0</v>
      </c>
      <c r="L11" s="9">
        <f t="shared" si="2"/>
        <v>0</v>
      </c>
      <c r="M11" s="9">
        <f t="shared" si="3"/>
        <v>0</v>
      </c>
      <c r="N11" s="9">
        <f t="shared" si="4"/>
        <v>0</v>
      </c>
      <c r="O11" s="9">
        <f t="shared" si="5"/>
        <v>0</v>
      </c>
      <c r="P11" s="9">
        <f t="shared" si="6"/>
        <v>551.40000000000009</v>
      </c>
      <c r="Q11" s="7"/>
      <c r="R11" s="7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</row>
    <row r="12" spans="1:29" ht="21.75" thickBot="1" x14ac:dyDescent="0.2">
      <c r="A12" s="29" t="s">
        <v>14</v>
      </c>
      <c r="B12" s="30" t="s">
        <v>15</v>
      </c>
      <c r="C12" s="30"/>
      <c r="D12" s="31">
        <f t="shared" si="0"/>
        <v>-370.79999999999995</v>
      </c>
      <c r="E12" s="32"/>
      <c r="F12" s="42">
        <v>1000</v>
      </c>
      <c r="G12" s="42">
        <v>30.9</v>
      </c>
      <c r="H12" s="9">
        <f t="shared" si="1"/>
        <v>370.79999999999995</v>
      </c>
      <c r="I12" s="9">
        <f>$B$2*12</f>
        <v>0</v>
      </c>
      <c r="J12" s="9">
        <f>$E$2*12</f>
        <v>0</v>
      </c>
      <c r="K12" s="9">
        <f>$G$2*12</f>
        <v>0</v>
      </c>
      <c r="L12" s="9">
        <f t="shared" si="2"/>
        <v>0</v>
      </c>
      <c r="M12" s="9">
        <f t="shared" si="3"/>
        <v>0</v>
      </c>
      <c r="N12" s="9">
        <f t="shared" si="4"/>
        <v>0</v>
      </c>
      <c r="O12" s="9">
        <f t="shared" si="5"/>
        <v>0</v>
      </c>
      <c r="P12" s="9">
        <f t="shared" si="6"/>
        <v>370.79999999999995</v>
      </c>
      <c r="Q12" s="7"/>
      <c r="R12" s="7"/>
      <c r="S12" s="7"/>
      <c r="T12" s="7"/>
      <c r="U12" s="7"/>
      <c r="V12" s="8"/>
      <c r="W12" s="8"/>
      <c r="X12" s="8"/>
      <c r="Y12" s="8"/>
      <c r="Z12" s="8"/>
      <c r="AA12" s="8"/>
      <c r="AB12" s="8"/>
      <c r="AC12" s="8"/>
    </row>
    <row r="13" spans="1:29" ht="21.75" thickBot="1" x14ac:dyDescent="0.2">
      <c r="A13" s="29" t="s">
        <v>16</v>
      </c>
      <c r="B13" s="30" t="s">
        <v>17</v>
      </c>
      <c r="C13" s="30"/>
      <c r="D13" s="31">
        <f t="shared" si="0"/>
        <v>-762</v>
      </c>
      <c r="E13" s="32"/>
      <c r="F13" s="42">
        <v>750</v>
      </c>
      <c r="G13" s="42">
        <v>63.5</v>
      </c>
      <c r="H13" s="9">
        <f t="shared" si="1"/>
        <v>762</v>
      </c>
      <c r="I13" s="9">
        <f>$B$2*12</f>
        <v>0</v>
      </c>
      <c r="J13" s="9">
        <f>$E$2*12</f>
        <v>0</v>
      </c>
      <c r="K13" s="9">
        <f>$G$2*12</f>
        <v>0</v>
      </c>
      <c r="L13" s="9">
        <f t="shared" si="2"/>
        <v>0</v>
      </c>
      <c r="M13" s="9">
        <f t="shared" si="3"/>
        <v>0</v>
      </c>
      <c r="N13" s="9">
        <f t="shared" si="4"/>
        <v>0</v>
      </c>
      <c r="O13" s="9">
        <f t="shared" si="5"/>
        <v>0</v>
      </c>
      <c r="P13" s="9">
        <f t="shared" si="6"/>
        <v>762</v>
      </c>
      <c r="Q13" s="10"/>
      <c r="R13" s="7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</row>
    <row r="14" spans="1:29" ht="11.25" thickBot="1" x14ac:dyDescent="0.2">
      <c r="A14" s="29" t="s">
        <v>19</v>
      </c>
      <c r="B14" s="30" t="s">
        <v>18</v>
      </c>
      <c r="C14" s="30"/>
      <c r="D14" s="31">
        <f t="shared" si="0"/>
        <v>-551.40000000000009</v>
      </c>
      <c r="E14" s="32"/>
      <c r="F14" s="42">
        <v>750</v>
      </c>
      <c r="G14" s="42">
        <v>45.95</v>
      </c>
      <c r="H14" s="9">
        <f t="shared" si="1"/>
        <v>551.40000000000009</v>
      </c>
      <c r="I14" s="9">
        <f>$B$2*12</f>
        <v>0</v>
      </c>
      <c r="J14" s="9">
        <f>$E$2*12</f>
        <v>0</v>
      </c>
      <c r="K14" s="9">
        <f>$G$2*12</f>
        <v>0</v>
      </c>
      <c r="L14" s="9">
        <f t="shared" si="2"/>
        <v>0</v>
      </c>
      <c r="M14" s="9">
        <f t="shared" si="3"/>
        <v>0</v>
      </c>
      <c r="N14" s="9">
        <f t="shared" si="4"/>
        <v>0</v>
      </c>
      <c r="O14" s="9">
        <f t="shared" si="5"/>
        <v>0</v>
      </c>
      <c r="P14" s="9">
        <f t="shared" si="6"/>
        <v>551.40000000000009</v>
      </c>
      <c r="Q14" s="7"/>
      <c r="R14" s="7"/>
      <c r="S14" s="7"/>
      <c r="T14" s="7"/>
      <c r="U14" s="7"/>
      <c r="V14" s="8"/>
      <c r="W14" s="8"/>
      <c r="X14" s="8"/>
      <c r="Y14" s="8"/>
      <c r="Z14" s="8"/>
      <c r="AA14" s="8"/>
      <c r="AB14" s="8"/>
      <c r="AC14" s="8"/>
    </row>
    <row r="15" spans="1:29" ht="11.25" thickBot="1" x14ac:dyDescent="0.2">
      <c r="A15" s="33"/>
      <c r="B15" s="34" t="s">
        <v>28</v>
      </c>
      <c r="C15" s="30"/>
      <c r="D15" s="31">
        <f t="shared" ref="D15:D77" si="7">O15-P15</f>
        <v>-591</v>
      </c>
      <c r="E15" s="32"/>
      <c r="F15" s="43">
        <v>750</v>
      </c>
      <c r="G15" s="45">
        <v>49.25</v>
      </c>
      <c r="H15" s="9">
        <f t="shared" si="1"/>
        <v>591</v>
      </c>
      <c r="I15" s="9">
        <f>$B$2*12</f>
        <v>0</v>
      </c>
      <c r="J15" s="9">
        <f>$E$2*12</f>
        <v>0</v>
      </c>
      <c r="K15" s="9">
        <f>$G$2*12</f>
        <v>0</v>
      </c>
      <c r="L15" s="9">
        <f t="shared" si="2"/>
        <v>0</v>
      </c>
      <c r="M15" s="9">
        <f t="shared" si="3"/>
        <v>0</v>
      </c>
      <c r="N15" s="9">
        <f t="shared" si="4"/>
        <v>0</v>
      </c>
      <c r="O15" s="9">
        <f t="shared" si="5"/>
        <v>0</v>
      </c>
      <c r="P15" s="9">
        <f t="shared" si="6"/>
        <v>591</v>
      </c>
      <c r="Q15" s="8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</row>
    <row r="16" spans="1:29" ht="11.25" thickBot="1" x14ac:dyDescent="0.2">
      <c r="A16" s="33" t="s">
        <v>80</v>
      </c>
      <c r="B16" s="34"/>
      <c r="C16" s="30"/>
      <c r="D16" s="31"/>
      <c r="E16" s="32"/>
      <c r="F16" s="43"/>
      <c r="G16" s="45"/>
      <c r="H16" s="9">
        <f t="shared" si="1"/>
        <v>0</v>
      </c>
      <c r="I16" s="9">
        <f>$B$2*12</f>
        <v>0</v>
      </c>
      <c r="J16" s="9">
        <f>$E$2*12</f>
        <v>0</v>
      </c>
      <c r="K16" s="9">
        <f>$G$2*12</f>
        <v>0</v>
      </c>
      <c r="L16" s="9">
        <f t="shared" si="2"/>
        <v>0</v>
      </c>
      <c r="M16" s="9">
        <f t="shared" si="3"/>
        <v>0</v>
      </c>
      <c r="N16" s="9">
        <f t="shared" si="4"/>
        <v>0</v>
      </c>
      <c r="O16" s="9">
        <f t="shared" si="5"/>
        <v>0</v>
      </c>
      <c r="P16" s="9">
        <f t="shared" si="6"/>
        <v>0</v>
      </c>
      <c r="Q16" s="8"/>
      <c r="R16" s="7"/>
      <c r="S16" s="7"/>
      <c r="T16" s="7"/>
      <c r="U16" s="7"/>
      <c r="V16" s="8"/>
      <c r="W16" s="8"/>
      <c r="X16" s="8"/>
      <c r="Y16" s="8"/>
      <c r="Z16" s="8"/>
      <c r="AA16" s="8"/>
      <c r="AB16" s="8"/>
      <c r="AC16" s="8"/>
    </row>
    <row r="17" spans="1:29" ht="11.25" thickBot="1" x14ac:dyDescent="0.2">
      <c r="A17" s="33"/>
      <c r="B17" s="34" t="s">
        <v>9</v>
      </c>
      <c r="C17" s="30"/>
      <c r="D17" s="31">
        <f t="shared" si="7"/>
        <v>-406.20000000000005</v>
      </c>
      <c r="E17" s="32"/>
      <c r="F17" s="43">
        <v>250</v>
      </c>
      <c r="G17" s="45">
        <v>33.85</v>
      </c>
      <c r="H17" s="9">
        <f t="shared" si="1"/>
        <v>406.20000000000005</v>
      </c>
      <c r="I17" s="9">
        <f>$B$2*12</f>
        <v>0</v>
      </c>
      <c r="J17" s="9">
        <f>$E$2*12</f>
        <v>0</v>
      </c>
      <c r="K17" s="9">
        <f>$G$2*12</f>
        <v>0</v>
      </c>
      <c r="L17" s="9">
        <f t="shared" si="2"/>
        <v>0</v>
      </c>
      <c r="M17" s="9">
        <f t="shared" si="3"/>
        <v>0</v>
      </c>
      <c r="N17" s="9">
        <f t="shared" si="4"/>
        <v>0</v>
      </c>
      <c r="O17" s="9">
        <f t="shared" si="5"/>
        <v>0</v>
      </c>
      <c r="P17" s="9">
        <f t="shared" si="6"/>
        <v>406.20000000000005</v>
      </c>
      <c r="Q17" s="7"/>
      <c r="R17" s="7"/>
      <c r="S17" s="7"/>
      <c r="T17" s="7"/>
      <c r="U17" s="7"/>
      <c r="V17" s="8"/>
      <c r="W17" s="8"/>
      <c r="X17" s="8"/>
      <c r="Y17" s="8"/>
      <c r="Z17" s="8"/>
      <c r="AA17" s="8"/>
      <c r="AB17" s="8"/>
      <c r="AC17" s="8"/>
    </row>
    <row r="18" spans="1:29" ht="11.25" thickBot="1" x14ac:dyDescent="0.2">
      <c r="A18" s="33" t="s">
        <v>33</v>
      </c>
      <c r="B18" s="34"/>
      <c r="C18" s="30"/>
      <c r="D18" s="31"/>
      <c r="E18" s="32"/>
      <c r="F18" s="43"/>
      <c r="G18" s="46"/>
      <c r="H18" s="9">
        <f t="shared" si="1"/>
        <v>0</v>
      </c>
      <c r="I18" s="9">
        <f>$B$2*12</f>
        <v>0</v>
      </c>
      <c r="J18" s="9">
        <f>$E$2*12</f>
        <v>0</v>
      </c>
      <c r="K18" s="9">
        <f>$G$2*12</f>
        <v>0</v>
      </c>
      <c r="L18" s="9">
        <f t="shared" si="2"/>
        <v>0</v>
      </c>
      <c r="M18" s="9">
        <f t="shared" si="3"/>
        <v>0</v>
      </c>
      <c r="N18" s="9">
        <f t="shared" si="4"/>
        <v>0</v>
      </c>
      <c r="O18" s="9">
        <f t="shared" si="5"/>
        <v>0</v>
      </c>
      <c r="P18" s="9">
        <f t="shared" si="6"/>
        <v>0</v>
      </c>
      <c r="Q18" s="7"/>
      <c r="R18" s="7"/>
      <c r="S18" s="7"/>
      <c r="T18" s="7"/>
      <c r="U18" s="7"/>
      <c r="V18" s="8"/>
      <c r="W18" s="8"/>
      <c r="X18" s="8"/>
      <c r="Y18" s="8"/>
      <c r="Z18" s="8"/>
      <c r="AA18" s="8"/>
      <c r="AB18" s="8"/>
      <c r="AC18" s="8"/>
    </row>
    <row r="19" spans="1:29" ht="11.25" thickBot="1" x14ac:dyDescent="0.2">
      <c r="A19" s="33"/>
      <c r="B19" s="34" t="s">
        <v>29</v>
      </c>
      <c r="C19" s="30"/>
      <c r="D19" s="31">
        <f t="shared" si="7"/>
        <v>-234</v>
      </c>
      <c r="E19" s="32"/>
      <c r="F19" s="43">
        <v>150</v>
      </c>
      <c r="G19" s="45">
        <v>19.5</v>
      </c>
      <c r="H19" s="9">
        <f t="shared" si="1"/>
        <v>234</v>
      </c>
      <c r="I19" s="9">
        <f>$B$2*12</f>
        <v>0</v>
      </c>
      <c r="J19" s="9">
        <f>$E$2*12</f>
        <v>0</v>
      </c>
      <c r="K19" s="9">
        <f>$G$2*12</f>
        <v>0</v>
      </c>
      <c r="L19" s="9">
        <f t="shared" si="2"/>
        <v>0</v>
      </c>
      <c r="M19" s="9">
        <f t="shared" si="3"/>
        <v>0</v>
      </c>
      <c r="N19" s="9">
        <f t="shared" si="4"/>
        <v>0</v>
      </c>
      <c r="O19" s="9">
        <f t="shared" si="5"/>
        <v>0</v>
      </c>
      <c r="P19" s="9">
        <f t="shared" si="6"/>
        <v>234</v>
      </c>
      <c r="Q19" s="7"/>
      <c r="R19" s="7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</row>
    <row r="20" spans="1:29" ht="11.25" thickBot="1" x14ac:dyDescent="0.2">
      <c r="A20" s="35"/>
      <c r="B20" s="36" t="s">
        <v>30</v>
      </c>
      <c r="C20" s="30"/>
      <c r="D20" s="31">
        <f t="shared" si="7"/>
        <v>-138.60000000000002</v>
      </c>
      <c r="E20" s="32"/>
      <c r="F20" s="44">
        <v>100</v>
      </c>
      <c r="G20" s="47">
        <v>11.55</v>
      </c>
      <c r="H20" s="9">
        <f t="shared" si="1"/>
        <v>138.60000000000002</v>
      </c>
      <c r="I20" s="9">
        <f>$B$2*12</f>
        <v>0</v>
      </c>
      <c r="J20" s="9">
        <f>$E$2*12</f>
        <v>0</v>
      </c>
      <c r="K20" s="9">
        <f>$G$2*12</f>
        <v>0</v>
      </c>
      <c r="L20" s="9">
        <f t="shared" si="2"/>
        <v>0</v>
      </c>
      <c r="M20" s="9">
        <f t="shared" si="3"/>
        <v>0</v>
      </c>
      <c r="N20" s="9">
        <f t="shared" si="4"/>
        <v>0</v>
      </c>
      <c r="O20" s="9">
        <f t="shared" si="5"/>
        <v>0</v>
      </c>
      <c r="P20" s="9">
        <f t="shared" si="6"/>
        <v>138.60000000000002</v>
      </c>
      <c r="Q20" s="7"/>
      <c r="R20" s="7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</row>
    <row r="21" spans="1:29" ht="11.25" thickBot="1" x14ac:dyDescent="0.2">
      <c r="A21" s="35"/>
      <c r="B21" s="36" t="s">
        <v>31</v>
      </c>
      <c r="C21" s="30"/>
      <c r="D21" s="31">
        <f t="shared" si="7"/>
        <v>-600</v>
      </c>
      <c r="E21" s="32"/>
      <c r="F21" s="44">
        <v>500</v>
      </c>
      <c r="G21" s="47">
        <v>50</v>
      </c>
      <c r="H21" s="9">
        <f t="shared" si="1"/>
        <v>600</v>
      </c>
      <c r="I21" s="9">
        <f>$B$2*12</f>
        <v>0</v>
      </c>
      <c r="J21" s="9">
        <f>$E$2*12</f>
        <v>0</v>
      </c>
      <c r="K21" s="9">
        <f>$G$2*12</f>
        <v>0</v>
      </c>
      <c r="L21" s="9">
        <f t="shared" si="2"/>
        <v>0</v>
      </c>
      <c r="M21" s="9">
        <f t="shared" si="3"/>
        <v>0</v>
      </c>
      <c r="N21" s="9">
        <f t="shared" si="4"/>
        <v>0</v>
      </c>
      <c r="O21" s="9">
        <f t="shared" si="5"/>
        <v>0</v>
      </c>
      <c r="P21" s="9">
        <f t="shared" si="6"/>
        <v>600</v>
      </c>
      <c r="Q21" s="7"/>
      <c r="R21" s="7"/>
      <c r="S21" s="7"/>
      <c r="T21" s="7"/>
      <c r="U21" s="7"/>
      <c r="V21" s="8"/>
      <c r="W21" s="8"/>
      <c r="X21" s="8"/>
      <c r="Y21" s="8"/>
      <c r="Z21" s="8"/>
      <c r="AA21" s="8"/>
      <c r="AB21" s="8"/>
      <c r="AC21" s="8"/>
    </row>
    <row r="22" spans="1:29" ht="11.25" thickBot="1" x14ac:dyDescent="0.2">
      <c r="A22" s="33"/>
      <c r="B22" s="34" t="s">
        <v>32</v>
      </c>
      <c r="C22" s="30"/>
      <c r="D22" s="31">
        <f t="shared" si="7"/>
        <v>-373.79999999999995</v>
      </c>
      <c r="E22" s="32"/>
      <c r="F22" s="43">
        <v>250</v>
      </c>
      <c r="G22" s="45">
        <v>31.15</v>
      </c>
      <c r="H22" s="9">
        <f t="shared" si="1"/>
        <v>373.79999999999995</v>
      </c>
      <c r="I22" s="9">
        <f>$B$2*12</f>
        <v>0</v>
      </c>
      <c r="J22" s="9">
        <f>$E$2*12</f>
        <v>0</v>
      </c>
      <c r="K22" s="9">
        <f>$G$2*12</f>
        <v>0</v>
      </c>
      <c r="L22" s="9">
        <f t="shared" si="2"/>
        <v>0</v>
      </c>
      <c r="M22" s="9">
        <f t="shared" si="3"/>
        <v>0</v>
      </c>
      <c r="N22" s="9">
        <f t="shared" si="4"/>
        <v>0</v>
      </c>
      <c r="O22" s="9">
        <f t="shared" si="5"/>
        <v>0</v>
      </c>
      <c r="P22" s="9">
        <f t="shared" si="6"/>
        <v>373.79999999999995</v>
      </c>
      <c r="Q22" s="7"/>
      <c r="R22" s="7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</row>
    <row r="23" spans="1:29" ht="11.25" thickBot="1" x14ac:dyDescent="0.2">
      <c r="A23" s="35" t="s">
        <v>34</v>
      </c>
      <c r="B23" s="36"/>
      <c r="C23" s="30"/>
      <c r="D23" s="31"/>
      <c r="E23" s="32"/>
      <c r="F23" s="42"/>
      <c r="G23" s="48"/>
      <c r="H23" s="9">
        <f t="shared" si="1"/>
        <v>0</v>
      </c>
      <c r="I23" s="9">
        <f>$B$2*12</f>
        <v>0</v>
      </c>
      <c r="J23" s="9">
        <f>$E$2*12</f>
        <v>0</v>
      </c>
      <c r="K23" s="9">
        <f>$G$2*12</f>
        <v>0</v>
      </c>
      <c r="L23" s="9">
        <f t="shared" si="2"/>
        <v>0</v>
      </c>
      <c r="M23" s="9">
        <f t="shared" si="3"/>
        <v>0</v>
      </c>
      <c r="N23" s="9">
        <f t="shared" si="4"/>
        <v>0</v>
      </c>
      <c r="O23" s="9">
        <f t="shared" si="5"/>
        <v>0</v>
      </c>
      <c r="P23" s="9">
        <f t="shared" si="6"/>
        <v>0</v>
      </c>
      <c r="Q23" s="7"/>
      <c r="R23" s="7"/>
      <c r="S23" s="7"/>
      <c r="T23" s="7"/>
      <c r="U23" s="7"/>
      <c r="V23" s="8"/>
      <c r="W23" s="8"/>
      <c r="X23" s="8"/>
      <c r="Y23" s="8"/>
      <c r="Z23" s="8"/>
      <c r="AA23" s="8"/>
      <c r="AB23" s="8"/>
      <c r="AC23" s="8"/>
    </row>
    <row r="24" spans="1:29" ht="11.25" thickBot="1" x14ac:dyDescent="0.2">
      <c r="A24" s="35"/>
      <c r="B24" s="36" t="s">
        <v>35</v>
      </c>
      <c r="C24" s="30"/>
      <c r="D24" s="31">
        <f t="shared" si="7"/>
        <v>-318</v>
      </c>
      <c r="E24" s="32"/>
      <c r="F24" s="44">
        <v>250</v>
      </c>
      <c r="G24" s="47">
        <v>26.5</v>
      </c>
      <c r="H24" s="9">
        <f t="shared" si="1"/>
        <v>318</v>
      </c>
      <c r="I24" s="9">
        <f>$B$2*12</f>
        <v>0</v>
      </c>
      <c r="J24" s="9">
        <f>$E$2*12</f>
        <v>0</v>
      </c>
      <c r="K24" s="9">
        <f>$G$2*12</f>
        <v>0</v>
      </c>
      <c r="L24" s="9">
        <f t="shared" si="2"/>
        <v>0</v>
      </c>
      <c r="M24" s="9">
        <f t="shared" si="3"/>
        <v>0</v>
      </c>
      <c r="N24" s="9">
        <f t="shared" si="4"/>
        <v>0</v>
      </c>
      <c r="O24" s="9">
        <f t="shared" si="5"/>
        <v>0</v>
      </c>
      <c r="P24" s="9">
        <f t="shared" si="6"/>
        <v>318</v>
      </c>
      <c r="Q24" s="7"/>
      <c r="R24" s="7"/>
      <c r="S24" s="7"/>
      <c r="T24" s="7"/>
      <c r="U24" s="7"/>
      <c r="V24" s="8"/>
      <c r="W24" s="8"/>
      <c r="X24" s="8"/>
      <c r="Y24" s="8"/>
      <c r="Z24" s="8"/>
      <c r="AA24" s="8"/>
      <c r="AB24" s="8"/>
      <c r="AC24" s="8"/>
    </row>
    <row r="25" spans="1:29" ht="21.75" thickBot="1" x14ac:dyDescent="0.2">
      <c r="A25" s="33"/>
      <c r="B25" s="34" t="s">
        <v>82</v>
      </c>
      <c r="C25" s="30"/>
      <c r="D25" s="31">
        <f t="shared" si="7"/>
        <v>-353.4</v>
      </c>
      <c r="E25" s="32"/>
      <c r="F25" s="43">
        <v>250</v>
      </c>
      <c r="G25" s="45">
        <v>29.45</v>
      </c>
      <c r="H25" s="9">
        <f t="shared" si="1"/>
        <v>353.4</v>
      </c>
      <c r="I25" s="9">
        <f>$B$2*12</f>
        <v>0</v>
      </c>
      <c r="J25" s="9">
        <f>$E$2*12</f>
        <v>0</v>
      </c>
      <c r="K25" s="9">
        <f>$G$2*12</f>
        <v>0</v>
      </c>
      <c r="L25" s="9">
        <f t="shared" si="2"/>
        <v>0</v>
      </c>
      <c r="M25" s="9">
        <f t="shared" si="3"/>
        <v>0</v>
      </c>
      <c r="N25" s="9">
        <f t="shared" si="4"/>
        <v>0</v>
      </c>
      <c r="O25" s="9">
        <f t="shared" si="5"/>
        <v>0</v>
      </c>
      <c r="P25" s="9">
        <f t="shared" si="6"/>
        <v>353.4</v>
      </c>
      <c r="Q25" s="7"/>
      <c r="R25" s="7"/>
      <c r="S25" s="7"/>
      <c r="T25" s="7"/>
      <c r="U25" s="7"/>
      <c r="V25" s="8"/>
      <c r="W25" s="8"/>
      <c r="X25" s="8"/>
      <c r="Y25" s="8"/>
      <c r="Z25" s="8"/>
      <c r="AA25" s="8"/>
      <c r="AB25" s="8"/>
      <c r="AC25" s="8"/>
    </row>
    <row r="26" spans="1:29" ht="11.25" thickBot="1" x14ac:dyDescent="0.2">
      <c r="A26" s="29" t="s">
        <v>36</v>
      </c>
      <c r="B26" s="30"/>
      <c r="C26" s="30"/>
      <c r="D26" s="31"/>
      <c r="E26" s="32"/>
      <c r="F26" s="42"/>
      <c r="G26" s="48"/>
      <c r="H26" s="9">
        <f t="shared" si="1"/>
        <v>0</v>
      </c>
      <c r="I26" s="9">
        <f>$B$2*12</f>
        <v>0</v>
      </c>
      <c r="J26" s="9">
        <f>$E$2*12</f>
        <v>0</v>
      </c>
      <c r="K26" s="9">
        <f>$G$2*12</f>
        <v>0</v>
      </c>
      <c r="L26" s="9">
        <f t="shared" si="2"/>
        <v>0</v>
      </c>
      <c r="M26" s="9">
        <f t="shared" si="3"/>
        <v>0</v>
      </c>
      <c r="N26" s="9">
        <f t="shared" si="4"/>
        <v>0</v>
      </c>
      <c r="O26" s="9">
        <f t="shared" si="5"/>
        <v>0</v>
      </c>
      <c r="P26" s="9">
        <f t="shared" si="6"/>
        <v>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3.5" customHeight="1" thickBot="1" x14ac:dyDescent="0.2">
      <c r="A27" s="35"/>
      <c r="B27" s="36" t="s">
        <v>37</v>
      </c>
      <c r="C27" s="30"/>
      <c r="D27" s="31">
        <f t="shared" si="7"/>
        <v>-174</v>
      </c>
      <c r="E27" s="32"/>
      <c r="F27" s="44">
        <v>200</v>
      </c>
      <c r="G27" s="47">
        <v>14.5</v>
      </c>
      <c r="H27" s="9">
        <f t="shared" si="1"/>
        <v>174</v>
      </c>
      <c r="I27" s="9">
        <f>$B$2*12</f>
        <v>0</v>
      </c>
      <c r="J27" s="9">
        <f>$E$2*12</f>
        <v>0</v>
      </c>
      <c r="K27" s="9">
        <f>$G$2*12</f>
        <v>0</v>
      </c>
      <c r="L27" s="9">
        <f t="shared" si="2"/>
        <v>0</v>
      </c>
      <c r="M27" s="9">
        <f t="shared" si="3"/>
        <v>0</v>
      </c>
      <c r="N27" s="9">
        <f t="shared" si="4"/>
        <v>0</v>
      </c>
      <c r="O27" s="9">
        <f t="shared" si="5"/>
        <v>0</v>
      </c>
      <c r="P27" s="9">
        <f t="shared" si="6"/>
        <v>174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3.5" customHeight="1" thickBot="1" x14ac:dyDescent="0.2">
      <c r="A28" s="33"/>
      <c r="B28" s="34" t="s">
        <v>38</v>
      </c>
      <c r="C28" s="30"/>
      <c r="D28" s="31">
        <f t="shared" si="7"/>
        <v>-312</v>
      </c>
      <c r="E28" s="32"/>
      <c r="F28" s="43">
        <v>200</v>
      </c>
      <c r="G28" s="45">
        <v>26</v>
      </c>
      <c r="H28" s="9">
        <f t="shared" si="1"/>
        <v>312</v>
      </c>
      <c r="I28" s="9">
        <f>$B$2*12</f>
        <v>0</v>
      </c>
      <c r="J28" s="9">
        <f>$E$2*12</f>
        <v>0</v>
      </c>
      <c r="K28" s="9">
        <f>$G$2*12</f>
        <v>0</v>
      </c>
      <c r="L28" s="9">
        <f t="shared" si="2"/>
        <v>0</v>
      </c>
      <c r="M28" s="9">
        <f t="shared" si="3"/>
        <v>0</v>
      </c>
      <c r="N28" s="9">
        <f t="shared" si="4"/>
        <v>0</v>
      </c>
      <c r="O28" s="9">
        <f t="shared" si="5"/>
        <v>0</v>
      </c>
      <c r="P28" s="9">
        <f t="shared" si="6"/>
        <v>312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ht="21.75" thickBot="1" x14ac:dyDescent="0.2">
      <c r="A29" s="29" t="s">
        <v>39</v>
      </c>
      <c r="B29" s="30"/>
      <c r="C29" s="30"/>
      <c r="D29" s="31"/>
      <c r="E29" s="32"/>
      <c r="F29" s="42"/>
      <c r="G29" s="48"/>
      <c r="H29" s="9">
        <f t="shared" si="1"/>
        <v>0</v>
      </c>
      <c r="I29" s="9">
        <f>$B$2*12</f>
        <v>0</v>
      </c>
      <c r="J29" s="9">
        <f>$E$2*12</f>
        <v>0</v>
      </c>
      <c r="K29" s="9">
        <f>$G$2*12</f>
        <v>0</v>
      </c>
      <c r="L29" s="9">
        <f t="shared" si="2"/>
        <v>0</v>
      </c>
      <c r="M29" s="9">
        <f t="shared" si="3"/>
        <v>0</v>
      </c>
      <c r="N29" s="9">
        <f t="shared" si="4"/>
        <v>0</v>
      </c>
      <c r="O29" s="9">
        <f t="shared" si="5"/>
        <v>0</v>
      </c>
      <c r="P29" s="9">
        <f t="shared" si="6"/>
        <v>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21.75" thickBot="1" x14ac:dyDescent="0.2">
      <c r="A30" s="33"/>
      <c r="B30" s="34" t="s">
        <v>40</v>
      </c>
      <c r="C30" s="30"/>
      <c r="D30" s="31">
        <f t="shared" si="7"/>
        <v>-253.20000000000002</v>
      </c>
      <c r="E30" s="32"/>
      <c r="F30" s="43">
        <v>1000</v>
      </c>
      <c r="G30" s="45">
        <v>21.1</v>
      </c>
      <c r="H30" s="9">
        <f t="shared" si="1"/>
        <v>253.20000000000002</v>
      </c>
      <c r="I30" s="9">
        <f>$B$2*12</f>
        <v>0</v>
      </c>
      <c r="J30" s="9">
        <f>$E$2*12</f>
        <v>0</v>
      </c>
      <c r="K30" s="9">
        <f>$G$2*12</f>
        <v>0</v>
      </c>
      <c r="L30" s="9">
        <f t="shared" si="2"/>
        <v>0</v>
      </c>
      <c r="M30" s="9">
        <f t="shared" si="3"/>
        <v>0</v>
      </c>
      <c r="N30" s="9">
        <f t="shared" si="4"/>
        <v>0</v>
      </c>
      <c r="O30" s="9">
        <f t="shared" si="5"/>
        <v>0</v>
      </c>
      <c r="P30" s="9">
        <f t="shared" si="6"/>
        <v>253.20000000000002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1.25" thickBot="1" x14ac:dyDescent="0.2">
      <c r="A31" s="29" t="s">
        <v>41</v>
      </c>
      <c r="B31" s="30"/>
      <c r="C31" s="30"/>
      <c r="D31" s="31"/>
      <c r="E31" s="32"/>
      <c r="F31" s="42"/>
      <c r="G31" s="48"/>
      <c r="H31" s="9">
        <f t="shared" si="1"/>
        <v>0</v>
      </c>
      <c r="I31" s="9">
        <f>$B$2*12</f>
        <v>0</v>
      </c>
      <c r="J31" s="9">
        <f>$E$2*12</f>
        <v>0</v>
      </c>
      <c r="K31" s="9">
        <f>$G$2*12</f>
        <v>0</v>
      </c>
      <c r="L31" s="9">
        <f t="shared" si="2"/>
        <v>0</v>
      </c>
      <c r="M31" s="9">
        <f t="shared" si="3"/>
        <v>0</v>
      </c>
      <c r="N31" s="9">
        <f t="shared" si="4"/>
        <v>0</v>
      </c>
      <c r="O31" s="9">
        <f t="shared" si="5"/>
        <v>0</v>
      </c>
      <c r="P31" s="9">
        <f t="shared" si="6"/>
        <v>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21.75" thickBot="1" x14ac:dyDescent="0.2">
      <c r="A32" s="35"/>
      <c r="B32" s="36" t="s">
        <v>42</v>
      </c>
      <c r="C32" s="30"/>
      <c r="D32" s="31">
        <f t="shared" si="7"/>
        <v>-239.39999999999998</v>
      </c>
      <c r="E32" s="32"/>
      <c r="F32" s="44">
        <v>100</v>
      </c>
      <c r="G32" s="47">
        <v>19.95</v>
      </c>
      <c r="H32" s="9">
        <f t="shared" si="1"/>
        <v>239.39999999999998</v>
      </c>
      <c r="I32" s="9">
        <f>$B$2*12</f>
        <v>0</v>
      </c>
      <c r="J32" s="9">
        <f>$E$2*12</f>
        <v>0</v>
      </c>
      <c r="K32" s="9">
        <f>$G$2*12</f>
        <v>0</v>
      </c>
      <c r="L32" s="9">
        <f t="shared" si="2"/>
        <v>0</v>
      </c>
      <c r="M32" s="9">
        <f t="shared" si="3"/>
        <v>0</v>
      </c>
      <c r="N32" s="9">
        <f t="shared" si="4"/>
        <v>0</v>
      </c>
      <c r="O32" s="9">
        <f t="shared" si="5"/>
        <v>0</v>
      </c>
      <c r="P32" s="9">
        <f t="shared" si="6"/>
        <v>239.39999999999998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21.75" thickBot="1" x14ac:dyDescent="0.2">
      <c r="A33" s="33"/>
      <c r="B33" s="34" t="s">
        <v>43</v>
      </c>
      <c r="C33" s="30"/>
      <c r="D33" s="31">
        <f t="shared" si="7"/>
        <v>-503.40000000000003</v>
      </c>
      <c r="E33" s="32"/>
      <c r="F33" s="43">
        <v>200</v>
      </c>
      <c r="G33" s="45">
        <v>41.95</v>
      </c>
      <c r="H33" s="9">
        <f t="shared" si="1"/>
        <v>503.40000000000003</v>
      </c>
      <c r="I33" s="9">
        <f>$B$2*12</f>
        <v>0</v>
      </c>
      <c r="J33" s="9">
        <f>$E$2*12</f>
        <v>0</v>
      </c>
      <c r="K33" s="9">
        <f>$G$2*12</f>
        <v>0</v>
      </c>
      <c r="L33" s="9">
        <f t="shared" si="2"/>
        <v>0</v>
      </c>
      <c r="M33" s="9">
        <f t="shared" si="3"/>
        <v>0</v>
      </c>
      <c r="N33" s="9">
        <f t="shared" si="4"/>
        <v>0</v>
      </c>
      <c r="O33" s="9">
        <f t="shared" si="5"/>
        <v>0</v>
      </c>
      <c r="P33" s="9">
        <f t="shared" si="6"/>
        <v>503.40000000000003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1.25" thickBot="1" x14ac:dyDescent="0.2">
      <c r="A34" s="29" t="s">
        <v>44</v>
      </c>
      <c r="B34" s="30"/>
      <c r="C34" s="30"/>
      <c r="D34" s="31"/>
      <c r="E34" s="32"/>
      <c r="F34" s="42"/>
      <c r="G34" s="48"/>
      <c r="H34" s="9">
        <f t="shared" si="1"/>
        <v>0</v>
      </c>
      <c r="I34" s="9">
        <f>$B$2*12</f>
        <v>0</v>
      </c>
      <c r="J34" s="9">
        <f>$E$2*12</f>
        <v>0</v>
      </c>
      <c r="K34" s="9">
        <f>$G$2*12</f>
        <v>0</v>
      </c>
      <c r="L34" s="9">
        <f t="shared" si="2"/>
        <v>0</v>
      </c>
      <c r="M34" s="9">
        <f t="shared" si="3"/>
        <v>0</v>
      </c>
      <c r="N34" s="9">
        <f t="shared" si="4"/>
        <v>0</v>
      </c>
      <c r="O34" s="9">
        <f t="shared" si="5"/>
        <v>0</v>
      </c>
      <c r="P34" s="9">
        <f t="shared" si="6"/>
        <v>0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21" customHeight="1" thickBot="1" x14ac:dyDescent="0.2">
      <c r="A35" s="33"/>
      <c r="B35" s="34" t="s">
        <v>45</v>
      </c>
      <c r="C35" s="30"/>
      <c r="D35" s="31">
        <f t="shared" si="7"/>
        <v>-134.39999999999998</v>
      </c>
      <c r="E35" s="32"/>
      <c r="F35" s="43">
        <v>25</v>
      </c>
      <c r="G35" s="45">
        <v>11.2</v>
      </c>
      <c r="H35" s="9">
        <f t="shared" si="1"/>
        <v>134.39999999999998</v>
      </c>
      <c r="I35" s="9">
        <f>$B$2*12</f>
        <v>0</v>
      </c>
      <c r="J35" s="9">
        <f>$E$2*12</f>
        <v>0</v>
      </c>
      <c r="K35" s="9">
        <f>$G$2*12</f>
        <v>0</v>
      </c>
      <c r="L35" s="9">
        <f t="shared" si="2"/>
        <v>0</v>
      </c>
      <c r="M35" s="9">
        <f t="shared" si="3"/>
        <v>0</v>
      </c>
      <c r="N35" s="9">
        <f t="shared" si="4"/>
        <v>0</v>
      </c>
      <c r="O35" s="9">
        <f t="shared" si="5"/>
        <v>0</v>
      </c>
      <c r="P35" s="9">
        <f t="shared" si="6"/>
        <v>134.39999999999998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3.15" customHeight="1" thickBot="1" x14ac:dyDescent="0.2">
      <c r="A36" s="35"/>
      <c r="B36" s="36" t="s">
        <v>8</v>
      </c>
      <c r="C36" s="30"/>
      <c r="D36" s="31">
        <f t="shared" si="7"/>
        <v>-1115.4000000000001</v>
      </c>
      <c r="E36" s="32"/>
      <c r="F36" s="44"/>
      <c r="G36" s="47">
        <v>92.95</v>
      </c>
      <c r="H36" s="9">
        <f t="shared" si="1"/>
        <v>1115.4000000000001</v>
      </c>
      <c r="I36" s="9">
        <f>$B$2*12</f>
        <v>0</v>
      </c>
      <c r="J36" s="9">
        <f>$E$2*12</f>
        <v>0</v>
      </c>
      <c r="K36" s="9">
        <f>$G$2*12</f>
        <v>0</v>
      </c>
      <c r="L36" s="9">
        <f t="shared" si="2"/>
        <v>0</v>
      </c>
      <c r="M36" s="9">
        <f t="shared" si="3"/>
        <v>0</v>
      </c>
      <c r="N36" s="9">
        <f t="shared" si="4"/>
        <v>0</v>
      </c>
      <c r="O36" s="9">
        <f t="shared" si="5"/>
        <v>0</v>
      </c>
      <c r="P36" s="9">
        <f t="shared" si="6"/>
        <v>1115.4000000000001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3.15" customHeight="1" thickBot="1" x14ac:dyDescent="0.2">
      <c r="A37" s="33"/>
      <c r="B37" s="34" t="s">
        <v>46</v>
      </c>
      <c r="C37" s="30"/>
      <c r="D37" s="31">
        <f t="shared" si="7"/>
        <v>-255.60000000000002</v>
      </c>
      <c r="E37" s="32"/>
      <c r="F37" s="43">
        <v>50</v>
      </c>
      <c r="G37" s="45">
        <v>21.3</v>
      </c>
      <c r="H37" s="9">
        <f t="shared" si="1"/>
        <v>255.60000000000002</v>
      </c>
      <c r="I37" s="9">
        <f>$B$2*12</f>
        <v>0</v>
      </c>
      <c r="J37" s="9">
        <f>$E$2*12</f>
        <v>0</v>
      </c>
      <c r="K37" s="9">
        <f>$G$2*12</f>
        <v>0</v>
      </c>
      <c r="L37" s="9">
        <f t="shared" si="2"/>
        <v>0</v>
      </c>
      <c r="M37" s="9">
        <f t="shared" si="3"/>
        <v>0</v>
      </c>
      <c r="N37" s="9">
        <f t="shared" si="4"/>
        <v>0</v>
      </c>
      <c r="O37" s="9">
        <f t="shared" si="5"/>
        <v>0</v>
      </c>
      <c r="P37" s="9">
        <f t="shared" si="6"/>
        <v>255.60000000000002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21.75" thickBot="1" x14ac:dyDescent="0.2">
      <c r="A38" s="33"/>
      <c r="B38" s="34" t="s">
        <v>47</v>
      </c>
      <c r="C38" s="30"/>
      <c r="D38" s="31">
        <f t="shared" si="7"/>
        <v>-710.40000000000009</v>
      </c>
      <c r="E38" s="32"/>
      <c r="F38" s="43">
        <v>200</v>
      </c>
      <c r="G38" s="45">
        <v>59.2</v>
      </c>
      <c r="H38" s="9">
        <f t="shared" si="1"/>
        <v>710.40000000000009</v>
      </c>
      <c r="I38" s="9">
        <f>$B$2*12</f>
        <v>0</v>
      </c>
      <c r="J38" s="9">
        <f>$E$2*12</f>
        <v>0</v>
      </c>
      <c r="K38" s="9">
        <f>$G$2*12</f>
        <v>0</v>
      </c>
      <c r="L38" s="9">
        <f t="shared" si="2"/>
        <v>0</v>
      </c>
      <c r="M38" s="9">
        <f t="shared" si="3"/>
        <v>0</v>
      </c>
      <c r="N38" s="9">
        <f t="shared" si="4"/>
        <v>0</v>
      </c>
      <c r="O38" s="9">
        <f t="shared" si="5"/>
        <v>0</v>
      </c>
      <c r="P38" s="9">
        <f t="shared" si="6"/>
        <v>710.40000000000009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s="3" customFormat="1" ht="31.5" customHeight="1" thickBot="1" x14ac:dyDescent="0.25">
      <c r="A39" s="35"/>
      <c r="B39" s="36" t="s">
        <v>32</v>
      </c>
      <c r="C39" s="30"/>
      <c r="D39" s="31">
        <f t="shared" si="7"/>
        <v>-482.40000000000003</v>
      </c>
      <c r="E39" s="32"/>
      <c r="F39" s="44">
        <v>150</v>
      </c>
      <c r="G39" s="47">
        <v>40.200000000000003</v>
      </c>
      <c r="H39" s="9">
        <f t="shared" si="1"/>
        <v>482.40000000000003</v>
      </c>
      <c r="I39" s="9">
        <f>$B$2*12</f>
        <v>0</v>
      </c>
      <c r="J39" s="9">
        <f>$E$2*12</f>
        <v>0</v>
      </c>
      <c r="K39" s="9">
        <f>$G$2*12</f>
        <v>0</v>
      </c>
      <c r="L39" s="9">
        <f t="shared" si="2"/>
        <v>0</v>
      </c>
      <c r="M39" s="9">
        <f t="shared" si="3"/>
        <v>0</v>
      </c>
      <c r="N39" s="9">
        <f t="shared" si="4"/>
        <v>0</v>
      </c>
      <c r="O39" s="9">
        <f t="shared" si="5"/>
        <v>0</v>
      </c>
      <c r="P39" s="9">
        <f t="shared" si="6"/>
        <v>482.40000000000003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21.75" thickBot="1" x14ac:dyDescent="0.2">
      <c r="A40" s="33"/>
      <c r="B40" s="34" t="s">
        <v>48</v>
      </c>
      <c r="C40" s="30"/>
      <c r="D40" s="31">
        <f t="shared" si="7"/>
        <v>-543.59999999999991</v>
      </c>
      <c r="E40" s="32"/>
      <c r="F40" s="43">
        <v>150</v>
      </c>
      <c r="G40" s="45">
        <v>45.3</v>
      </c>
      <c r="H40" s="9">
        <f t="shared" si="1"/>
        <v>543.59999999999991</v>
      </c>
      <c r="I40" s="9">
        <f>$B$2*12</f>
        <v>0</v>
      </c>
      <c r="J40" s="9">
        <f>$E$2*12</f>
        <v>0</v>
      </c>
      <c r="K40" s="9">
        <f>$G$2*12</f>
        <v>0</v>
      </c>
      <c r="L40" s="9">
        <f t="shared" si="2"/>
        <v>0</v>
      </c>
      <c r="M40" s="9">
        <f t="shared" si="3"/>
        <v>0</v>
      </c>
      <c r="N40" s="9">
        <f t="shared" si="4"/>
        <v>0</v>
      </c>
      <c r="O40" s="9">
        <f t="shared" si="5"/>
        <v>0</v>
      </c>
      <c r="P40" s="9">
        <f t="shared" si="6"/>
        <v>543.59999999999991</v>
      </c>
      <c r="Q40" s="8"/>
      <c r="R40" s="8"/>
      <c r="S40" s="8"/>
      <c r="T40" s="8"/>
      <c r="U40" s="8"/>
      <c r="V40" s="12"/>
      <c r="W40" s="12"/>
      <c r="X40" s="12"/>
      <c r="Y40" s="12"/>
      <c r="Z40" s="12"/>
      <c r="AA40" s="12"/>
      <c r="AB40" s="12"/>
      <c r="AC40" s="8"/>
    </row>
    <row r="41" spans="1:29" ht="11.25" thickBot="1" x14ac:dyDescent="0.2">
      <c r="A41" s="29" t="s">
        <v>5</v>
      </c>
      <c r="B41" s="30"/>
      <c r="C41" s="30"/>
      <c r="D41" s="31"/>
      <c r="E41" s="32"/>
      <c r="F41" s="42"/>
      <c r="G41" s="48"/>
      <c r="H41" s="9">
        <f t="shared" si="1"/>
        <v>0</v>
      </c>
      <c r="I41" s="9">
        <f>$B$2*12</f>
        <v>0</v>
      </c>
      <c r="J41" s="9">
        <f>$E$2*12</f>
        <v>0</v>
      </c>
      <c r="K41" s="9">
        <f>$G$2*12</f>
        <v>0</v>
      </c>
      <c r="L41" s="9">
        <f t="shared" si="2"/>
        <v>0</v>
      </c>
      <c r="M41" s="9">
        <f t="shared" si="3"/>
        <v>0</v>
      </c>
      <c r="N41" s="9">
        <f t="shared" si="4"/>
        <v>0</v>
      </c>
      <c r="O41" s="9">
        <f t="shared" si="5"/>
        <v>0</v>
      </c>
      <c r="P41" s="9">
        <f t="shared" si="6"/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32.25" thickBot="1" x14ac:dyDescent="0.2">
      <c r="A42" s="33"/>
      <c r="B42" s="34" t="s">
        <v>49</v>
      </c>
      <c r="C42" s="30"/>
      <c r="D42" s="31">
        <f t="shared" si="7"/>
        <v>-288</v>
      </c>
      <c r="E42" s="32"/>
      <c r="F42" s="43">
        <v>200</v>
      </c>
      <c r="G42" s="45">
        <v>24</v>
      </c>
      <c r="H42" s="9">
        <f t="shared" si="1"/>
        <v>288</v>
      </c>
      <c r="I42" s="9">
        <f>$B$2*12</f>
        <v>0</v>
      </c>
      <c r="J42" s="9">
        <f>$E$2*12</f>
        <v>0</v>
      </c>
      <c r="K42" s="9">
        <f>$G$2*12</f>
        <v>0</v>
      </c>
      <c r="L42" s="9">
        <f t="shared" si="2"/>
        <v>0</v>
      </c>
      <c r="M42" s="9">
        <f t="shared" si="3"/>
        <v>0</v>
      </c>
      <c r="N42" s="9">
        <f t="shared" si="4"/>
        <v>0</v>
      </c>
      <c r="O42" s="9">
        <f t="shared" si="5"/>
        <v>0</v>
      </c>
      <c r="P42" s="9">
        <f t="shared" si="6"/>
        <v>288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32.25" thickBot="1" x14ac:dyDescent="0.2">
      <c r="A43" s="35"/>
      <c r="B43" s="36" t="s">
        <v>50</v>
      </c>
      <c r="C43" s="30"/>
      <c r="D43" s="31">
        <f t="shared" si="7"/>
        <v>-120</v>
      </c>
      <c r="E43" s="32"/>
      <c r="F43" s="44">
        <v>100</v>
      </c>
      <c r="G43" s="47">
        <v>10</v>
      </c>
      <c r="H43" s="9">
        <f t="shared" si="1"/>
        <v>120</v>
      </c>
      <c r="I43" s="9">
        <f>$B$2*12</f>
        <v>0</v>
      </c>
      <c r="J43" s="9">
        <f>$E$2*12</f>
        <v>0</v>
      </c>
      <c r="K43" s="9">
        <f>$G$2*12</f>
        <v>0</v>
      </c>
      <c r="L43" s="9">
        <f t="shared" si="2"/>
        <v>0</v>
      </c>
      <c r="M43" s="9">
        <f t="shared" si="3"/>
        <v>0</v>
      </c>
      <c r="N43" s="9">
        <f t="shared" si="4"/>
        <v>0</v>
      </c>
      <c r="O43" s="9">
        <f t="shared" si="5"/>
        <v>0</v>
      </c>
      <c r="P43" s="9">
        <f t="shared" si="6"/>
        <v>120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32.25" thickBot="1" x14ac:dyDescent="0.2">
      <c r="A44" s="33"/>
      <c r="B44" s="34" t="s">
        <v>51</v>
      </c>
      <c r="C44" s="30"/>
      <c r="D44" s="31">
        <f t="shared" si="7"/>
        <v>-498</v>
      </c>
      <c r="E44" s="32"/>
      <c r="F44" s="43">
        <v>4540</v>
      </c>
      <c r="G44" s="45">
        <v>41.5</v>
      </c>
      <c r="H44" s="9">
        <f t="shared" si="1"/>
        <v>498</v>
      </c>
      <c r="I44" s="9">
        <f>$B$2*12</f>
        <v>0</v>
      </c>
      <c r="J44" s="9">
        <f>$E$2*12</f>
        <v>0</v>
      </c>
      <c r="K44" s="9">
        <f>$G$2*12</f>
        <v>0</v>
      </c>
      <c r="L44" s="9">
        <f t="shared" si="2"/>
        <v>0</v>
      </c>
      <c r="M44" s="9">
        <f t="shared" si="3"/>
        <v>0</v>
      </c>
      <c r="N44" s="9">
        <f t="shared" si="4"/>
        <v>0</v>
      </c>
      <c r="O44" s="9">
        <f t="shared" si="5"/>
        <v>0</v>
      </c>
      <c r="P44" s="9">
        <f t="shared" si="6"/>
        <v>498</v>
      </c>
      <c r="Q44" s="7"/>
      <c r="R44" s="7"/>
      <c r="S44" s="7"/>
      <c r="T44" s="7"/>
      <c r="U44" s="7"/>
      <c r="V44" s="8"/>
      <c r="W44" s="8"/>
      <c r="X44" s="8"/>
      <c r="Y44" s="8"/>
      <c r="Z44" s="8"/>
      <c r="AA44" s="8"/>
      <c r="AB44" s="8"/>
      <c r="AC44" s="8"/>
    </row>
    <row r="45" spans="1:29" ht="32.25" thickBot="1" x14ac:dyDescent="0.2">
      <c r="A45" s="33"/>
      <c r="B45" s="34" t="s">
        <v>52</v>
      </c>
      <c r="C45" s="30"/>
      <c r="D45" s="31">
        <f t="shared" si="7"/>
        <v>-732</v>
      </c>
      <c r="E45" s="32"/>
      <c r="F45" s="43">
        <v>4540</v>
      </c>
      <c r="G45" s="45">
        <v>61</v>
      </c>
      <c r="H45" s="9">
        <f t="shared" si="1"/>
        <v>732</v>
      </c>
      <c r="I45" s="9">
        <f>$B$2*12</f>
        <v>0</v>
      </c>
      <c r="J45" s="9">
        <f>$E$2*12</f>
        <v>0</v>
      </c>
      <c r="K45" s="9">
        <f>$G$2*12</f>
        <v>0</v>
      </c>
      <c r="L45" s="9">
        <f t="shared" si="2"/>
        <v>0</v>
      </c>
      <c r="M45" s="9">
        <f t="shared" si="3"/>
        <v>0</v>
      </c>
      <c r="N45" s="9">
        <f t="shared" si="4"/>
        <v>0</v>
      </c>
      <c r="O45" s="9">
        <f t="shared" si="5"/>
        <v>0</v>
      </c>
      <c r="P45" s="9">
        <f t="shared" si="6"/>
        <v>732</v>
      </c>
      <c r="Q45" s="7"/>
      <c r="R45" s="7"/>
      <c r="S45" s="7"/>
      <c r="T45" s="7"/>
      <c r="U45" s="7"/>
      <c r="V45" s="8"/>
      <c r="W45" s="8"/>
      <c r="X45" s="8"/>
      <c r="Y45" s="8"/>
      <c r="Z45" s="8"/>
      <c r="AA45" s="8"/>
      <c r="AB45" s="8"/>
      <c r="AC45" s="8"/>
    </row>
    <row r="46" spans="1:29" ht="11.25" thickBot="1" x14ac:dyDescent="0.2">
      <c r="A46" s="29" t="s">
        <v>53</v>
      </c>
      <c r="B46" s="30"/>
      <c r="C46" s="30"/>
      <c r="D46" s="31"/>
      <c r="E46" s="32"/>
      <c r="F46" s="42"/>
      <c r="G46" s="48"/>
      <c r="H46" s="9">
        <f t="shared" si="1"/>
        <v>0</v>
      </c>
      <c r="I46" s="9">
        <f>$B$2*12</f>
        <v>0</v>
      </c>
      <c r="J46" s="9">
        <f>$E$2*12</f>
        <v>0</v>
      </c>
      <c r="K46" s="9">
        <f>$G$2*12</f>
        <v>0</v>
      </c>
      <c r="L46" s="9">
        <f t="shared" si="2"/>
        <v>0</v>
      </c>
      <c r="M46" s="9">
        <f t="shared" si="3"/>
        <v>0</v>
      </c>
      <c r="N46" s="9">
        <f t="shared" si="4"/>
        <v>0</v>
      </c>
      <c r="O46" s="9">
        <f t="shared" si="5"/>
        <v>0</v>
      </c>
      <c r="P46" s="9">
        <f t="shared" si="6"/>
        <v>0</v>
      </c>
      <c r="Q46" s="7"/>
      <c r="R46" s="7"/>
      <c r="S46" s="7"/>
      <c r="T46" s="7"/>
      <c r="U46" s="7"/>
      <c r="V46" s="8"/>
      <c r="W46" s="8"/>
      <c r="X46" s="8"/>
      <c r="Y46" s="8"/>
      <c r="Z46" s="8"/>
      <c r="AA46" s="8"/>
      <c r="AB46" s="8"/>
      <c r="AC46" s="8"/>
    </row>
    <row r="47" spans="1:29" ht="11.25" thickBot="1" x14ac:dyDescent="0.2">
      <c r="A47" s="35"/>
      <c r="B47" s="36" t="s">
        <v>54</v>
      </c>
      <c r="C47" s="30"/>
      <c r="D47" s="31">
        <f t="shared" si="7"/>
        <v>-228</v>
      </c>
      <c r="E47" s="32"/>
      <c r="F47" s="44">
        <v>250</v>
      </c>
      <c r="G47" s="47">
        <v>19</v>
      </c>
      <c r="H47" s="9">
        <f t="shared" si="1"/>
        <v>228</v>
      </c>
      <c r="I47" s="9">
        <f>$B$2*12</f>
        <v>0</v>
      </c>
      <c r="J47" s="9">
        <f>$E$2*12</f>
        <v>0</v>
      </c>
      <c r="K47" s="9">
        <f>$G$2*12</f>
        <v>0</v>
      </c>
      <c r="L47" s="9">
        <f t="shared" si="2"/>
        <v>0</v>
      </c>
      <c r="M47" s="9">
        <f t="shared" si="3"/>
        <v>0</v>
      </c>
      <c r="N47" s="9">
        <f t="shared" si="4"/>
        <v>0</v>
      </c>
      <c r="O47" s="9">
        <f t="shared" si="5"/>
        <v>0</v>
      </c>
      <c r="P47" s="9">
        <f t="shared" si="6"/>
        <v>228</v>
      </c>
      <c r="Q47" s="7"/>
      <c r="R47" s="7"/>
      <c r="S47" s="7"/>
      <c r="T47" s="7"/>
      <c r="U47" s="7"/>
      <c r="V47" s="8"/>
      <c r="W47" s="8"/>
      <c r="X47" s="8"/>
      <c r="Y47" s="8"/>
      <c r="Z47" s="8"/>
      <c r="AA47" s="8"/>
      <c r="AB47" s="8"/>
      <c r="AC47" s="8"/>
    </row>
    <row r="48" spans="1:29" ht="11.25" thickBot="1" x14ac:dyDescent="0.2">
      <c r="A48" s="29" t="s">
        <v>55</v>
      </c>
      <c r="B48" s="30"/>
      <c r="C48" s="30"/>
      <c r="D48" s="31"/>
      <c r="E48" s="32"/>
      <c r="F48" s="42"/>
      <c r="G48" s="48"/>
      <c r="H48" s="9">
        <f t="shared" si="1"/>
        <v>0</v>
      </c>
      <c r="I48" s="9">
        <f>$B$2*12</f>
        <v>0</v>
      </c>
      <c r="J48" s="9">
        <f>$E$2*12</f>
        <v>0</v>
      </c>
      <c r="K48" s="9">
        <f>$G$2*12</f>
        <v>0</v>
      </c>
      <c r="L48" s="9">
        <f t="shared" si="2"/>
        <v>0</v>
      </c>
      <c r="M48" s="9">
        <f t="shared" si="3"/>
        <v>0</v>
      </c>
      <c r="N48" s="9">
        <f t="shared" si="4"/>
        <v>0</v>
      </c>
      <c r="O48" s="9">
        <f t="shared" si="5"/>
        <v>0</v>
      </c>
      <c r="P48" s="9">
        <f t="shared" si="6"/>
        <v>0</v>
      </c>
      <c r="Q48" s="7"/>
      <c r="R48" s="7"/>
      <c r="S48" s="7"/>
      <c r="T48" s="7"/>
      <c r="U48" s="7"/>
      <c r="V48" s="8"/>
      <c r="W48" s="8"/>
      <c r="X48" s="8"/>
      <c r="Y48" s="8"/>
      <c r="Z48" s="8"/>
      <c r="AA48" s="8"/>
      <c r="AB48" s="8"/>
      <c r="AC48" s="8"/>
    </row>
    <row r="49" spans="1:29" ht="21.75" thickBot="1" x14ac:dyDescent="0.2">
      <c r="A49" s="35"/>
      <c r="B49" s="36" t="s">
        <v>42</v>
      </c>
      <c r="C49" s="30"/>
      <c r="D49" s="31">
        <f t="shared" si="7"/>
        <v>-215.39999999999998</v>
      </c>
      <c r="E49" s="32"/>
      <c r="F49" s="44">
        <v>100</v>
      </c>
      <c r="G49" s="47">
        <v>17.95</v>
      </c>
      <c r="H49" s="9">
        <f t="shared" si="1"/>
        <v>215.39999999999998</v>
      </c>
      <c r="I49" s="9">
        <f>$B$2*12</f>
        <v>0</v>
      </c>
      <c r="J49" s="9">
        <f>$E$2*12</f>
        <v>0</v>
      </c>
      <c r="K49" s="9">
        <f>$G$2*12</f>
        <v>0</v>
      </c>
      <c r="L49" s="9">
        <f t="shared" si="2"/>
        <v>0</v>
      </c>
      <c r="M49" s="9">
        <f t="shared" si="3"/>
        <v>0</v>
      </c>
      <c r="N49" s="9">
        <f t="shared" si="4"/>
        <v>0</v>
      </c>
      <c r="O49" s="9">
        <f t="shared" si="5"/>
        <v>0</v>
      </c>
      <c r="P49" s="9">
        <f t="shared" si="6"/>
        <v>215.39999999999998</v>
      </c>
      <c r="Q49" s="7"/>
      <c r="R49" s="7"/>
      <c r="S49" s="7"/>
      <c r="T49" s="7"/>
      <c r="U49" s="7"/>
      <c r="V49" s="8"/>
      <c r="W49" s="8"/>
      <c r="X49" s="8"/>
      <c r="Y49" s="8"/>
      <c r="Z49" s="8"/>
      <c r="AA49" s="8"/>
      <c r="AB49" s="8"/>
      <c r="AC49" s="8"/>
    </row>
    <row r="50" spans="1:29" ht="21.75" thickBot="1" x14ac:dyDescent="0.2">
      <c r="A50" s="33"/>
      <c r="B50" s="34" t="s">
        <v>43</v>
      </c>
      <c r="C50" s="30"/>
      <c r="D50" s="31">
        <f t="shared" si="7"/>
        <v>-453</v>
      </c>
      <c r="E50" s="32"/>
      <c r="F50" s="43">
        <v>200</v>
      </c>
      <c r="G50" s="45">
        <v>37.75</v>
      </c>
      <c r="H50" s="9">
        <f t="shared" si="1"/>
        <v>453</v>
      </c>
      <c r="I50" s="9">
        <f>$B$2*12</f>
        <v>0</v>
      </c>
      <c r="J50" s="9">
        <f>$E$2*12</f>
        <v>0</v>
      </c>
      <c r="K50" s="9">
        <f>$G$2*12</f>
        <v>0</v>
      </c>
      <c r="L50" s="9">
        <f t="shared" si="2"/>
        <v>0</v>
      </c>
      <c r="M50" s="9">
        <f t="shared" si="3"/>
        <v>0</v>
      </c>
      <c r="N50" s="9">
        <f t="shared" si="4"/>
        <v>0</v>
      </c>
      <c r="O50" s="9">
        <f t="shared" si="5"/>
        <v>0</v>
      </c>
      <c r="P50" s="9">
        <f t="shared" si="6"/>
        <v>453</v>
      </c>
      <c r="Q50" s="7"/>
      <c r="R50" s="7"/>
      <c r="S50" s="7"/>
      <c r="T50" s="7"/>
      <c r="U50" s="7"/>
      <c r="V50" s="8"/>
      <c r="W50" s="8"/>
      <c r="X50" s="8"/>
      <c r="Y50" s="8"/>
      <c r="Z50" s="8"/>
      <c r="AA50" s="8"/>
      <c r="AB50" s="8"/>
      <c r="AC50" s="8"/>
    </row>
    <row r="51" spans="1:29" ht="11.25" thickBot="1" x14ac:dyDescent="0.2">
      <c r="A51" s="29" t="s">
        <v>56</v>
      </c>
      <c r="B51" s="30"/>
      <c r="C51" s="30"/>
      <c r="D51" s="31"/>
      <c r="E51" s="32"/>
      <c r="F51" s="42"/>
      <c r="G51" s="48"/>
      <c r="H51" s="9">
        <f t="shared" si="1"/>
        <v>0</v>
      </c>
      <c r="I51" s="9">
        <f>$B$2*12</f>
        <v>0</v>
      </c>
      <c r="J51" s="9">
        <f>$E$2*12</f>
        <v>0</v>
      </c>
      <c r="K51" s="9">
        <f>$G$2*12</f>
        <v>0</v>
      </c>
      <c r="L51" s="9">
        <f t="shared" si="2"/>
        <v>0</v>
      </c>
      <c r="M51" s="9">
        <f t="shared" si="3"/>
        <v>0</v>
      </c>
      <c r="N51" s="9">
        <f t="shared" si="4"/>
        <v>0</v>
      </c>
      <c r="O51" s="9">
        <f t="shared" si="5"/>
        <v>0</v>
      </c>
      <c r="P51" s="9">
        <f t="shared" si="6"/>
        <v>0</v>
      </c>
      <c r="Q51" s="7"/>
      <c r="R51" s="7"/>
      <c r="S51" s="7"/>
      <c r="T51" s="7"/>
      <c r="U51" s="7"/>
      <c r="V51" s="8"/>
      <c r="W51" s="8"/>
      <c r="X51" s="8"/>
      <c r="Y51" s="8"/>
      <c r="Z51" s="8"/>
      <c r="AA51" s="8"/>
      <c r="AB51" s="8"/>
      <c r="AC51" s="8"/>
    </row>
    <row r="52" spans="1:29" ht="21.75" thickBot="1" x14ac:dyDescent="0.2">
      <c r="A52" s="33"/>
      <c r="B52" s="34" t="s">
        <v>79</v>
      </c>
      <c r="C52" s="30"/>
      <c r="D52" s="31">
        <f t="shared" si="7"/>
        <v>-222.12</v>
      </c>
      <c r="E52" s="32"/>
      <c r="F52" s="43">
        <v>100</v>
      </c>
      <c r="G52" s="45">
        <v>18.510000000000002</v>
      </c>
      <c r="H52" s="9">
        <f t="shared" si="1"/>
        <v>222.12</v>
      </c>
      <c r="I52" s="9">
        <f>$B$2*12</f>
        <v>0</v>
      </c>
      <c r="J52" s="9">
        <f>$E$2*12</f>
        <v>0</v>
      </c>
      <c r="K52" s="9">
        <f>$G$2*12</f>
        <v>0</v>
      </c>
      <c r="L52" s="9">
        <f t="shared" si="2"/>
        <v>0</v>
      </c>
      <c r="M52" s="9">
        <f t="shared" si="3"/>
        <v>0</v>
      </c>
      <c r="N52" s="9">
        <f t="shared" si="4"/>
        <v>0</v>
      </c>
      <c r="O52" s="9">
        <f t="shared" si="5"/>
        <v>0</v>
      </c>
      <c r="P52" s="9">
        <f t="shared" si="6"/>
        <v>222.12</v>
      </c>
      <c r="Q52" s="7"/>
      <c r="R52" s="7"/>
      <c r="S52" s="7"/>
      <c r="T52" s="7"/>
      <c r="U52" s="7"/>
      <c r="V52" s="8"/>
      <c r="W52" s="8"/>
      <c r="X52" s="8"/>
      <c r="Y52" s="8"/>
      <c r="Z52" s="8"/>
      <c r="AA52" s="8"/>
      <c r="AB52" s="8"/>
      <c r="AC52" s="8"/>
    </row>
    <row r="53" spans="1:29" ht="11.25" thickBot="1" x14ac:dyDescent="0.2">
      <c r="A53" s="29" t="s">
        <v>57</v>
      </c>
      <c r="B53" s="30"/>
      <c r="C53" s="30"/>
      <c r="D53" s="31"/>
      <c r="E53" s="32"/>
      <c r="F53" s="42"/>
      <c r="G53" s="48"/>
      <c r="H53" s="9">
        <f t="shared" si="1"/>
        <v>0</v>
      </c>
      <c r="I53" s="9">
        <f>$B$2*12</f>
        <v>0</v>
      </c>
      <c r="J53" s="9">
        <f>$E$2*12</f>
        <v>0</v>
      </c>
      <c r="K53" s="9">
        <f>$G$2*12</f>
        <v>0</v>
      </c>
      <c r="L53" s="9">
        <f t="shared" si="2"/>
        <v>0</v>
      </c>
      <c r="M53" s="9">
        <f t="shared" si="3"/>
        <v>0</v>
      </c>
      <c r="N53" s="9">
        <f t="shared" si="4"/>
        <v>0</v>
      </c>
      <c r="O53" s="9">
        <f t="shared" si="5"/>
        <v>0</v>
      </c>
      <c r="P53" s="9">
        <f t="shared" si="6"/>
        <v>0</v>
      </c>
      <c r="Q53" s="7"/>
      <c r="R53" s="7"/>
      <c r="S53" s="7"/>
      <c r="T53" s="7"/>
      <c r="U53" s="7"/>
      <c r="V53" s="8"/>
      <c r="W53" s="8"/>
      <c r="X53" s="8"/>
      <c r="Y53" s="8"/>
      <c r="Z53" s="8"/>
      <c r="AA53" s="8"/>
      <c r="AB53" s="8"/>
      <c r="AC53" s="8"/>
    </row>
    <row r="54" spans="1:29" ht="21.75" thickBot="1" x14ac:dyDescent="0.2">
      <c r="A54" s="33"/>
      <c r="B54" s="34" t="s">
        <v>58</v>
      </c>
      <c r="C54" s="30"/>
      <c r="D54" s="31">
        <f t="shared" si="7"/>
        <v>-762</v>
      </c>
      <c r="E54" s="32"/>
      <c r="F54" s="43">
        <v>750</v>
      </c>
      <c r="G54" s="45">
        <v>63.5</v>
      </c>
      <c r="H54" s="9">
        <f t="shared" si="1"/>
        <v>762</v>
      </c>
      <c r="I54" s="9">
        <f>$B$2*12</f>
        <v>0</v>
      </c>
      <c r="J54" s="9">
        <f>$E$2*12</f>
        <v>0</v>
      </c>
      <c r="K54" s="9">
        <f>$G$2*12</f>
        <v>0</v>
      </c>
      <c r="L54" s="9">
        <f t="shared" si="2"/>
        <v>0</v>
      </c>
      <c r="M54" s="9">
        <f t="shared" si="3"/>
        <v>0</v>
      </c>
      <c r="N54" s="9">
        <f t="shared" si="4"/>
        <v>0</v>
      </c>
      <c r="O54" s="9">
        <f t="shared" si="5"/>
        <v>0</v>
      </c>
      <c r="P54" s="9">
        <f t="shared" si="6"/>
        <v>762</v>
      </c>
      <c r="Q54" s="7"/>
      <c r="R54" s="7"/>
      <c r="S54" s="7"/>
      <c r="T54" s="7"/>
      <c r="U54" s="7"/>
      <c r="V54" s="8"/>
      <c r="W54" s="8"/>
      <c r="X54" s="8"/>
      <c r="Y54" s="8"/>
      <c r="Z54" s="8"/>
      <c r="AA54" s="8"/>
      <c r="AB54" s="8"/>
      <c r="AC54" s="8"/>
    </row>
    <row r="55" spans="1:29" ht="11.25" thickBot="1" x14ac:dyDescent="0.2">
      <c r="A55" s="29" t="s">
        <v>59</v>
      </c>
      <c r="B55" s="30"/>
      <c r="C55" s="30"/>
      <c r="D55" s="31"/>
      <c r="E55" s="32"/>
      <c r="F55" s="42"/>
      <c r="G55" s="48"/>
      <c r="H55" s="9">
        <f t="shared" si="1"/>
        <v>0</v>
      </c>
      <c r="I55" s="9">
        <f>$B$2*12</f>
        <v>0</v>
      </c>
      <c r="J55" s="9">
        <f>$E$2*12</f>
        <v>0</v>
      </c>
      <c r="K55" s="9">
        <f>$G$2*12</f>
        <v>0</v>
      </c>
      <c r="L55" s="9">
        <f t="shared" si="2"/>
        <v>0</v>
      </c>
      <c r="M55" s="9">
        <f t="shared" si="3"/>
        <v>0</v>
      </c>
      <c r="N55" s="9">
        <f t="shared" si="4"/>
        <v>0</v>
      </c>
      <c r="O55" s="9">
        <f t="shared" si="5"/>
        <v>0</v>
      </c>
      <c r="P55" s="9">
        <f t="shared" si="6"/>
        <v>0</v>
      </c>
      <c r="Q55" s="7"/>
      <c r="R55" s="7"/>
      <c r="S55" s="7"/>
      <c r="T55" s="7"/>
      <c r="U55" s="7"/>
      <c r="V55" s="8"/>
      <c r="W55" s="8"/>
      <c r="X55" s="8"/>
      <c r="Y55" s="8"/>
      <c r="Z55" s="8"/>
      <c r="AA55" s="8"/>
      <c r="AB55" s="8"/>
      <c r="AC55" s="8"/>
    </row>
    <row r="56" spans="1:29" ht="11.25" thickBot="1" x14ac:dyDescent="0.2">
      <c r="A56" s="33"/>
      <c r="B56" s="34" t="s">
        <v>1</v>
      </c>
      <c r="C56" s="30" t="s">
        <v>4</v>
      </c>
      <c r="D56" s="31">
        <f t="shared" si="7"/>
        <v>-102</v>
      </c>
      <c r="E56" s="32"/>
      <c r="F56" s="43">
        <v>150</v>
      </c>
      <c r="G56" s="45">
        <v>8.5</v>
      </c>
      <c r="H56" s="9">
        <f t="shared" si="1"/>
        <v>102</v>
      </c>
      <c r="I56" s="9">
        <f>$B$2*12</f>
        <v>0</v>
      </c>
      <c r="J56" s="9">
        <f>$E$2*12</f>
        <v>0</v>
      </c>
      <c r="K56" s="9">
        <f>$G$2*12</f>
        <v>0</v>
      </c>
      <c r="L56" s="9">
        <f t="shared" si="2"/>
        <v>0</v>
      </c>
      <c r="M56" s="9">
        <f t="shared" si="3"/>
        <v>0</v>
      </c>
      <c r="N56" s="9">
        <f t="shared" si="4"/>
        <v>0</v>
      </c>
      <c r="O56" s="9">
        <f t="shared" si="5"/>
        <v>0</v>
      </c>
      <c r="P56" s="9">
        <f t="shared" si="6"/>
        <v>102</v>
      </c>
      <c r="Q56" s="7"/>
      <c r="R56" s="7"/>
      <c r="S56" s="7"/>
      <c r="T56" s="7"/>
      <c r="U56" s="7"/>
      <c r="V56" s="8"/>
      <c r="W56" s="8"/>
      <c r="X56" s="8"/>
      <c r="Y56" s="8"/>
      <c r="Z56" s="8"/>
      <c r="AA56" s="8"/>
      <c r="AB56" s="8"/>
      <c r="AC56" s="8"/>
    </row>
    <row r="57" spans="1:29" ht="11.25" thickBot="1" x14ac:dyDescent="0.2">
      <c r="A57" s="35"/>
      <c r="B57" s="36" t="s">
        <v>60</v>
      </c>
      <c r="C57" s="30" t="s">
        <v>4</v>
      </c>
      <c r="D57" s="31">
        <f t="shared" si="7"/>
        <v>-239.39999999999998</v>
      </c>
      <c r="E57" s="32"/>
      <c r="F57" s="44">
        <v>300</v>
      </c>
      <c r="G57" s="47">
        <v>19.95</v>
      </c>
      <c r="H57" s="9">
        <f t="shared" si="1"/>
        <v>239.39999999999998</v>
      </c>
      <c r="I57" s="9">
        <f>$B$2*12</f>
        <v>0</v>
      </c>
      <c r="J57" s="9">
        <f>$E$2*12</f>
        <v>0</v>
      </c>
      <c r="K57" s="9">
        <f>$G$2*12</f>
        <v>0</v>
      </c>
      <c r="L57" s="9">
        <f t="shared" si="2"/>
        <v>0</v>
      </c>
      <c r="M57" s="9">
        <f t="shared" si="3"/>
        <v>0</v>
      </c>
      <c r="N57" s="9">
        <f t="shared" si="4"/>
        <v>0</v>
      </c>
      <c r="O57" s="9">
        <f t="shared" si="5"/>
        <v>0</v>
      </c>
      <c r="P57" s="9">
        <f t="shared" si="6"/>
        <v>239.39999999999998</v>
      </c>
      <c r="Q57" s="7"/>
      <c r="R57" s="7"/>
      <c r="S57" s="7"/>
      <c r="T57" s="7"/>
      <c r="U57" s="7"/>
      <c r="V57" s="8"/>
      <c r="W57" s="8"/>
      <c r="X57" s="8"/>
      <c r="Y57" s="8"/>
      <c r="Z57" s="8"/>
      <c r="AA57" s="8"/>
      <c r="AB57" s="8"/>
      <c r="AC57" s="8"/>
    </row>
    <row r="58" spans="1:29" ht="11.25" thickBot="1" x14ac:dyDescent="0.2">
      <c r="A58" s="35"/>
      <c r="B58" s="36" t="s">
        <v>9</v>
      </c>
      <c r="C58" s="30" t="s">
        <v>4</v>
      </c>
      <c r="D58" s="31">
        <f t="shared" si="7"/>
        <v>-390</v>
      </c>
      <c r="E58" s="32"/>
      <c r="F58" s="44">
        <v>450</v>
      </c>
      <c r="G58" s="47">
        <v>32.5</v>
      </c>
      <c r="H58" s="9">
        <f t="shared" si="1"/>
        <v>390</v>
      </c>
      <c r="I58" s="9">
        <f>$B$2*12</f>
        <v>0</v>
      </c>
      <c r="J58" s="9">
        <f>$E$2*12</f>
        <v>0</v>
      </c>
      <c r="K58" s="9">
        <f>$G$2*12</f>
        <v>0</v>
      </c>
      <c r="L58" s="9">
        <f t="shared" si="2"/>
        <v>0</v>
      </c>
      <c r="M58" s="9">
        <f t="shared" si="3"/>
        <v>0</v>
      </c>
      <c r="N58" s="9">
        <f t="shared" si="4"/>
        <v>0</v>
      </c>
      <c r="O58" s="9">
        <f t="shared" si="5"/>
        <v>0</v>
      </c>
      <c r="P58" s="9">
        <f t="shared" si="6"/>
        <v>390</v>
      </c>
      <c r="Q58" s="7"/>
      <c r="R58" s="7"/>
      <c r="S58" s="7"/>
      <c r="T58" s="7"/>
      <c r="U58" s="7"/>
      <c r="V58" s="8"/>
      <c r="W58" s="8"/>
      <c r="X58" s="8"/>
      <c r="Y58" s="8"/>
      <c r="Z58" s="8"/>
      <c r="AA58" s="8"/>
      <c r="AB58" s="8"/>
      <c r="AC58" s="8"/>
    </row>
    <row r="59" spans="1:29" ht="21.75" thickBot="1" x14ac:dyDescent="0.2">
      <c r="A59" s="29" t="s">
        <v>62</v>
      </c>
      <c r="B59" s="30"/>
      <c r="C59" s="30"/>
      <c r="D59" s="31"/>
      <c r="E59" s="32"/>
      <c r="F59" s="42"/>
      <c r="G59" s="48"/>
      <c r="H59" s="9">
        <f t="shared" si="1"/>
        <v>0</v>
      </c>
      <c r="I59" s="9">
        <f>$B$2*12</f>
        <v>0</v>
      </c>
      <c r="J59" s="9">
        <f>$E$2*12</f>
        <v>0</v>
      </c>
      <c r="K59" s="9">
        <f>$G$2*12</f>
        <v>0</v>
      </c>
      <c r="L59" s="9">
        <f t="shared" si="2"/>
        <v>0</v>
      </c>
      <c r="M59" s="9">
        <f t="shared" si="3"/>
        <v>0</v>
      </c>
      <c r="N59" s="9">
        <f t="shared" si="4"/>
        <v>0</v>
      </c>
      <c r="O59" s="9">
        <f t="shared" si="5"/>
        <v>0</v>
      </c>
      <c r="P59" s="9">
        <f t="shared" si="6"/>
        <v>0</v>
      </c>
      <c r="Q59" s="7"/>
      <c r="R59" s="7"/>
      <c r="S59" s="7"/>
      <c r="T59" s="7"/>
      <c r="U59" s="7"/>
      <c r="V59" s="8"/>
      <c r="W59" s="8"/>
      <c r="X59" s="8"/>
      <c r="Y59" s="8"/>
      <c r="Z59" s="8"/>
      <c r="AA59" s="8"/>
      <c r="AB59" s="8"/>
      <c r="AC59" s="8"/>
    </row>
    <row r="60" spans="1:29" ht="42.75" thickBot="1" x14ac:dyDescent="0.2">
      <c r="A60" s="35"/>
      <c r="B60" s="36" t="s">
        <v>83</v>
      </c>
      <c r="C60" s="30"/>
      <c r="D60" s="31">
        <f t="shared" si="7"/>
        <v>-551.40000000000009</v>
      </c>
      <c r="E60" s="32"/>
      <c r="F60" s="44">
        <v>750</v>
      </c>
      <c r="G60" s="47">
        <v>45.95</v>
      </c>
      <c r="H60" s="9">
        <f t="shared" si="1"/>
        <v>551.40000000000009</v>
      </c>
      <c r="I60" s="9">
        <f>$B$2*12</f>
        <v>0</v>
      </c>
      <c r="J60" s="9">
        <f>$E$2*12</f>
        <v>0</v>
      </c>
      <c r="K60" s="9">
        <f>$G$2*12</f>
        <v>0</v>
      </c>
      <c r="L60" s="9">
        <f t="shared" si="2"/>
        <v>0</v>
      </c>
      <c r="M60" s="9">
        <f t="shared" si="3"/>
        <v>0</v>
      </c>
      <c r="N60" s="9">
        <f t="shared" si="4"/>
        <v>0</v>
      </c>
      <c r="O60" s="9">
        <f t="shared" si="5"/>
        <v>0</v>
      </c>
      <c r="P60" s="9">
        <f t="shared" si="6"/>
        <v>551.40000000000009</v>
      </c>
      <c r="Q60" s="7"/>
      <c r="R60" s="7"/>
      <c r="S60" s="7"/>
      <c r="T60" s="7"/>
      <c r="U60" s="7"/>
      <c r="V60" s="8"/>
      <c r="W60" s="8"/>
      <c r="X60" s="8"/>
      <c r="Y60" s="8"/>
      <c r="Z60" s="8"/>
      <c r="AA60" s="8"/>
      <c r="AB60" s="8"/>
      <c r="AC60" s="8"/>
    </row>
    <row r="61" spans="1:29" ht="11.25" thickBot="1" x14ac:dyDescent="0.2">
      <c r="A61" s="29" t="s">
        <v>63</v>
      </c>
      <c r="B61" s="30"/>
      <c r="C61" s="30"/>
      <c r="D61" s="31"/>
      <c r="E61" s="32"/>
      <c r="F61" s="42"/>
      <c r="G61" s="48"/>
      <c r="H61" s="9">
        <f t="shared" si="1"/>
        <v>0</v>
      </c>
      <c r="I61" s="9">
        <f>$B$2*12</f>
        <v>0</v>
      </c>
      <c r="J61" s="9">
        <f>$E$2*12</f>
        <v>0</v>
      </c>
      <c r="K61" s="9">
        <f>$G$2*12</f>
        <v>0</v>
      </c>
      <c r="L61" s="9">
        <f t="shared" si="2"/>
        <v>0</v>
      </c>
      <c r="M61" s="9">
        <f t="shared" si="3"/>
        <v>0</v>
      </c>
      <c r="N61" s="9">
        <f t="shared" si="4"/>
        <v>0</v>
      </c>
      <c r="O61" s="9">
        <f t="shared" si="5"/>
        <v>0</v>
      </c>
      <c r="P61" s="9">
        <f t="shared" si="6"/>
        <v>0</v>
      </c>
      <c r="Q61" s="7"/>
      <c r="R61" s="7"/>
      <c r="S61" s="7"/>
      <c r="T61" s="7"/>
      <c r="U61" s="7"/>
      <c r="V61" s="8"/>
      <c r="W61" s="8"/>
      <c r="X61" s="8"/>
      <c r="Y61" s="8"/>
      <c r="Z61" s="8"/>
      <c r="AA61" s="8"/>
      <c r="AB61" s="8"/>
      <c r="AC61" s="8"/>
    </row>
    <row r="62" spans="1:29" ht="11.25" thickBot="1" x14ac:dyDescent="0.2">
      <c r="A62" s="33"/>
      <c r="B62" s="34" t="s">
        <v>28</v>
      </c>
      <c r="C62" s="30"/>
      <c r="D62" s="31">
        <f t="shared" si="7"/>
        <v>-1500</v>
      </c>
      <c r="E62" s="32"/>
      <c r="F62" s="43"/>
      <c r="G62" s="45">
        <v>125</v>
      </c>
      <c r="H62" s="9">
        <f t="shared" si="1"/>
        <v>1500</v>
      </c>
      <c r="I62" s="9">
        <f>$B$2*12</f>
        <v>0</v>
      </c>
      <c r="J62" s="9">
        <f>$E$2*12</f>
        <v>0</v>
      </c>
      <c r="K62" s="9">
        <f>$G$2*12</f>
        <v>0</v>
      </c>
      <c r="L62" s="9">
        <f t="shared" si="2"/>
        <v>0</v>
      </c>
      <c r="M62" s="9">
        <f t="shared" si="3"/>
        <v>0</v>
      </c>
      <c r="N62" s="9">
        <f t="shared" si="4"/>
        <v>0</v>
      </c>
      <c r="O62" s="9">
        <f t="shared" si="5"/>
        <v>0</v>
      </c>
      <c r="P62" s="9">
        <f t="shared" si="6"/>
        <v>1500</v>
      </c>
      <c r="Q62" s="7"/>
      <c r="R62" s="7"/>
      <c r="S62" s="7"/>
      <c r="T62" s="7"/>
      <c r="U62" s="7"/>
      <c r="V62" s="8"/>
      <c r="W62" s="8"/>
      <c r="X62" s="8"/>
      <c r="Y62" s="8"/>
      <c r="Z62" s="8"/>
      <c r="AA62" s="8"/>
      <c r="AB62" s="8"/>
      <c r="AC62" s="8"/>
    </row>
    <row r="63" spans="1:29" ht="11.25" thickBot="1" x14ac:dyDescent="0.2">
      <c r="A63" s="35"/>
      <c r="B63" s="36" t="s">
        <v>31</v>
      </c>
      <c r="C63" s="30"/>
      <c r="D63" s="31">
        <f t="shared" si="7"/>
        <v>-498</v>
      </c>
      <c r="E63" s="32"/>
      <c r="F63" s="44">
        <v>4540</v>
      </c>
      <c r="G63" s="47">
        <v>41.5</v>
      </c>
      <c r="H63" s="9">
        <f t="shared" si="1"/>
        <v>498</v>
      </c>
      <c r="I63" s="9">
        <f>$B$2*12</f>
        <v>0</v>
      </c>
      <c r="J63" s="9">
        <f>$E$2*12</f>
        <v>0</v>
      </c>
      <c r="K63" s="9">
        <f>$G$2*12</f>
        <v>0</v>
      </c>
      <c r="L63" s="9">
        <f t="shared" si="2"/>
        <v>0</v>
      </c>
      <c r="M63" s="9">
        <f t="shared" si="3"/>
        <v>0</v>
      </c>
      <c r="N63" s="9">
        <f t="shared" si="4"/>
        <v>0</v>
      </c>
      <c r="O63" s="9">
        <f t="shared" si="5"/>
        <v>0</v>
      </c>
      <c r="P63" s="9">
        <f t="shared" si="6"/>
        <v>498</v>
      </c>
      <c r="Q63" s="7"/>
      <c r="R63" s="7"/>
      <c r="S63" s="7"/>
      <c r="T63" s="7"/>
      <c r="U63" s="7"/>
      <c r="V63" s="8"/>
      <c r="W63" s="8"/>
      <c r="X63" s="8"/>
      <c r="Y63" s="8"/>
      <c r="Z63" s="8"/>
      <c r="AA63" s="8"/>
      <c r="AB63" s="8"/>
      <c r="AC63" s="8"/>
    </row>
    <row r="64" spans="1:29" ht="11.25" thickBot="1" x14ac:dyDescent="0.2">
      <c r="A64" s="33"/>
      <c r="B64" s="34" t="s">
        <v>60</v>
      </c>
      <c r="C64" s="30"/>
      <c r="D64" s="31">
        <f t="shared" si="7"/>
        <v>-288</v>
      </c>
      <c r="E64" s="32"/>
      <c r="F64" s="43">
        <v>200</v>
      </c>
      <c r="G64" s="45">
        <v>24</v>
      </c>
      <c r="H64" s="9">
        <f t="shared" si="1"/>
        <v>288</v>
      </c>
      <c r="I64" s="9">
        <f>$B$2*12</f>
        <v>0</v>
      </c>
      <c r="J64" s="9">
        <f>$E$2*12</f>
        <v>0</v>
      </c>
      <c r="K64" s="9">
        <f>$G$2*12</f>
        <v>0</v>
      </c>
      <c r="L64" s="9">
        <f t="shared" si="2"/>
        <v>0</v>
      </c>
      <c r="M64" s="9">
        <f t="shared" si="3"/>
        <v>0</v>
      </c>
      <c r="N64" s="9">
        <f t="shared" si="4"/>
        <v>0</v>
      </c>
      <c r="O64" s="9">
        <f t="shared" si="5"/>
        <v>0</v>
      </c>
      <c r="P64" s="9">
        <f t="shared" si="6"/>
        <v>288</v>
      </c>
      <c r="Q64" s="7"/>
      <c r="R64" s="7"/>
      <c r="S64" s="7"/>
      <c r="T64" s="7"/>
      <c r="U64" s="7"/>
      <c r="V64" s="8"/>
      <c r="W64" s="8"/>
      <c r="X64" s="8"/>
      <c r="Y64" s="8"/>
      <c r="Z64" s="8"/>
      <c r="AA64" s="8"/>
      <c r="AB64" s="8"/>
      <c r="AC64" s="8"/>
    </row>
    <row r="65" spans="1:29" ht="11.25" thickBot="1" x14ac:dyDescent="0.2">
      <c r="A65" s="35"/>
      <c r="B65" s="36" t="s">
        <v>61</v>
      </c>
      <c r="C65" s="30"/>
      <c r="D65" s="31">
        <f t="shared" si="7"/>
        <v>-120</v>
      </c>
      <c r="E65" s="32"/>
      <c r="F65" s="44">
        <v>100</v>
      </c>
      <c r="G65" s="47">
        <v>10</v>
      </c>
      <c r="H65" s="9">
        <f t="shared" si="1"/>
        <v>120</v>
      </c>
      <c r="I65" s="9">
        <f>$B$2*12</f>
        <v>0</v>
      </c>
      <c r="J65" s="9">
        <f>$E$2*12</f>
        <v>0</v>
      </c>
      <c r="K65" s="9">
        <f>$G$2*12</f>
        <v>0</v>
      </c>
      <c r="L65" s="9">
        <f t="shared" si="2"/>
        <v>0</v>
      </c>
      <c r="M65" s="9">
        <f t="shared" si="3"/>
        <v>0</v>
      </c>
      <c r="N65" s="9">
        <f t="shared" si="4"/>
        <v>0</v>
      </c>
      <c r="O65" s="9">
        <f t="shared" si="5"/>
        <v>0</v>
      </c>
      <c r="P65" s="9">
        <f t="shared" si="6"/>
        <v>120</v>
      </c>
      <c r="Q65" s="7"/>
      <c r="R65" s="7"/>
      <c r="S65" s="7"/>
      <c r="T65" s="7"/>
      <c r="U65" s="7"/>
      <c r="V65" s="8"/>
      <c r="W65" s="8"/>
      <c r="X65" s="8"/>
      <c r="Y65" s="8"/>
      <c r="Z65" s="8"/>
      <c r="AA65" s="8"/>
      <c r="AB65" s="8"/>
      <c r="AC65" s="8"/>
    </row>
    <row r="66" spans="1:29" ht="11.25" thickBot="1" x14ac:dyDescent="0.2">
      <c r="A66" s="33"/>
      <c r="B66" s="34" t="s">
        <v>64</v>
      </c>
      <c r="C66" s="30"/>
      <c r="D66" s="31">
        <f t="shared" si="7"/>
        <v>-140.04</v>
      </c>
      <c r="E66" s="32"/>
      <c r="F66" s="43">
        <v>100</v>
      </c>
      <c r="G66" s="45">
        <v>11.67</v>
      </c>
      <c r="H66" s="9">
        <f t="shared" si="1"/>
        <v>140.04</v>
      </c>
      <c r="I66" s="9">
        <f>$B$2*12</f>
        <v>0</v>
      </c>
      <c r="J66" s="9">
        <f>$E$2*12</f>
        <v>0</v>
      </c>
      <c r="K66" s="9">
        <f>$G$2*12</f>
        <v>0</v>
      </c>
      <c r="L66" s="9">
        <f t="shared" si="2"/>
        <v>0</v>
      </c>
      <c r="M66" s="9">
        <f t="shared" si="3"/>
        <v>0</v>
      </c>
      <c r="N66" s="9">
        <f t="shared" si="4"/>
        <v>0</v>
      </c>
      <c r="O66" s="9">
        <f t="shared" si="5"/>
        <v>0</v>
      </c>
      <c r="P66" s="9">
        <f t="shared" si="6"/>
        <v>140.04</v>
      </c>
      <c r="Q66" s="7"/>
      <c r="R66" s="7"/>
      <c r="S66" s="7"/>
      <c r="T66" s="7"/>
      <c r="U66" s="7"/>
      <c r="V66" s="8"/>
      <c r="W66" s="8"/>
      <c r="X66" s="8"/>
      <c r="Y66" s="8"/>
      <c r="Z66" s="8"/>
      <c r="AA66" s="8"/>
      <c r="AB66" s="8"/>
      <c r="AC66" s="8"/>
    </row>
    <row r="67" spans="1:29" ht="11.25" thickBot="1" x14ac:dyDescent="0.2">
      <c r="A67" s="35"/>
      <c r="B67" s="36" t="s">
        <v>9</v>
      </c>
      <c r="C67" s="30"/>
      <c r="D67" s="31">
        <f t="shared" si="7"/>
        <v>-732</v>
      </c>
      <c r="E67" s="32"/>
      <c r="F67" s="44">
        <v>4540</v>
      </c>
      <c r="G67" s="47">
        <v>61</v>
      </c>
      <c r="H67" s="9">
        <f t="shared" si="1"/>
        <v>732</v>
      </c>
      <c r="I67" s="9">
        <f>$B$2*12</f>
        <v>0</v>
      </c>
      <c r="J67" s="9">
        <f>$E$2*12</f>
        <v>0</v>
      </c>
      <c r="K67" s="9">
        <f>$G$2*12</f>
        <v>0</v>
      </c>
      <c r="L67" s="9">
        <f t="shared" si="2"/>
        <v>0</v>
      </c>
      <c r="M67" s="9">
        <f t="shared" si="3"/>
        <v>0</v>
      </c>
      <c r="N67" s="9">
        <f t="shared" si="4"/>
        <v>0</v>
      </c>
      <c r="O67" s="9">
        <f t="shared" si="5"/>
        <v>0</v>
      </c>
      <c r="P67" s="9">
        <f t="shared" si="6"/>
        <v>732</v>
      </c>
      <c r="Q67" s="7"/>
      <c r="R67" s="7"/>
      <c r="S67" s="7"/>
      <c r="T67" s="7"/>
      <c r="U67" s="7"/>
      <c r="V67" s="8"/>
      <c r="W67" s="8"/>
      <c r="X67" s="8"/>
      <c r="Y67" s="8"/>
      <c r="Z67" s="8"/>
      <c r="AA67" s="8"/>
      <c r="AB67" s="8"/>
      <c r="AC67" s="8"/>
    </row>
    <row r="68" spans="1:29" ht="11.25" thickBot="1" x14ac:dyDescent="0.2">
      <c r="A68" s="33" t="s">
        <v>65</v>
      </c>
      <c r="B68" s="34"/>
      <c r="C68" s="30"/>
      <c r="D68" s="31"/>
      <c r="E68" s="32"/>
      <c r="F68" s="42"/>
      <c r="G68" s="48"/>
      <c r="H68" s="9">
        <f t="shared" si="1"/>
        <v>0</v>
      </c>
      <c r="I68" s="9">
        <f>$B$2*12</f>
        <v>0</v>
      </c>
      <c r="J68" s="9">
        <f>$E$2*12</f>
        <v>0</v>
      </c>
      <c r="K68" s="9">
        <f>$G$2*12</f>
        <v>0</v>
      </c>
      <c r="L68" s="9">
        <f t="shared" si="2"/>
        <v>0</v>
      </c>
      <c r="M68" s="9">
        <f t="shared" si="3"/>
        <v>0</v>
      </c>
      <c r="N68" s="9">
        <f t="shared" si="4"/>
        <v>0</v>
      </c>
      <c r="O68" s="9">
        <f t="shared" si="5"/>
        <v>0</v>
      </c>
      <c r="P68" s="9">
        <f t="shared" si="6"/>
        <v>0</v>
      </c>
      <c r="Q68" s="7"/>
      <c r="R68" s="7"/>
      <c r="S68" s="7"/>
      <c r="T68" s="7"/>
      <c r="U68" s="7"/>
      <c r="V68" s="8"/>
      <c r="W68" s="8"/>
      <c r="X68" s="8"/>
      <c r="Y68" s="8"/>
      <c r="Z68" s="8"/>
      <c r="AA68" s="8"/>
      <c r="AB68" s="8"/>
      <c r="AC68" s="8"/>
    </row>
    <row r="69" spans="1:29" ht="21.75" thickBot="1" x14ac:dyDescent="0.2">
      <c r="A69" s="33"/>
      <c r="B69" s="34" t="s">
        <v>66</v>
      </c>
      <c r="C69" s="30"/>
      <c r="D69" s="31">
        <f t="shared" si="7"/>
        <v>-551.40000000000009</v>
      </c>
      <c r="E69" s="32"/>
      <c r="F69" s="43">
        <v>750</v>
      </c>
      <c r="G69" s="45">
        <v>45.95</v>
      </c>
      <c r="H69" s="9">
        <f t="shared" ref="H69:H88" si="8">G69*12</f>
        <v>551.40000000000009</v>
      </c>
      <c r="I69" s="9">
        <f>$B$2*12</f>
        <v>0</v>
      </c>
      <c r="J69" s="9">
        <f>$E$2*12</f>
        <v>0</v>
      </c>
      <c r="K69" s="9">
        <f>$G$2*12</f>
        <v>0</v>
      </c>
      <c r="L69" s="9">
        <f t="shared" ref="L69:L88" si="9">IF(F69=0,I69,IF(I69&gt;F69,F69,I69))</f>
        <v>0</v>
      </c>
      <c r="M69" s="9">
        <f t="shared" ref="M69:M88" si="10">IF(F69=0,J69,IF(J69&gt;F69,F69,J69))</f>
        <v>0</v>
      </c>
      <c r="N69" s="9">
        <f t="shared" ref="N69:N88" si="11">IF(F69=0,K69,IF(K69&gt;F69,F69,K69))</f>
        <v>0</v>
      </c>
      <c r="O69" s="9">
        <f t="shared" ref="O69:O88" si="12">I69+J69+K69</f>
        <v>0</v>
      </c>
      <c r="P69" s="9">
        <f t="shared" ref="P69:P88" si="13">H69+(I69+J69+K69)-(L69+M69+N69)</f>
        <v>551.40000000000009</v>
      </c>
      <c r="Q69" s="7"/>
      <c r="R69" s="7"/>
      <c r="S69" s="7"/>
      <c r="T69" s="7"/>
      <c r="U69" s="7"/>
      <c r="V69" s="8"/>
      <c r="W69" s="8"/>
      <c r="X69" s="8"/>
      <c r="Y69" s="8"/>
      <c r="Z69" s="8"/>
      <c r="AA69" s="8"/>
      <c r="AB69" s="8"/>
      <c r="AC69" s="8"/>
    </row>
    <row r="70" spans="1:29" ht="53.25" thickBot="1" x14ac:dyDescent="0.2">
      <c r="A70" s="35"/>
      <c r="B70" s="36" t="s">
        <v>67</v>
      </c>
      <c r="C70" s="30"/>
      <c r="D70" s="31">
        <f t="shared" si="7"/>
        <v>-551.40000000000009</v>
      </c>
      <c r="E70" s="32"/>
      <c r="F70" s="44">
        <v>750</v>
      </c>
      <c r="G70" s="47">
        <v>45.95</v>
      </c>
      <c r="H70" s="9">
        <f t="shared" si="8"/>
        <v>551.40000000000009</v>
      </c>
      <c r="I70" s="9">
        <f>$B$2*12</f>
        <v>0</v>
      </c>
      <c r="J70" s="9">
        <f>$E$2*12</f>
        <v>0</v>
      </c>
      <c r="K70" s="9">
        <f>$G$2*12</f>
        <v>0</v>
      </c>
      <c r="L70" s="9">
        <f t="shared" si="9"/>
        <v>0</v>
      </c>
      <c r="M70" s="9">
        <f t="shared" si="10"/>
        <v>0</v>
      </c>
      <c r="N70" s="9">
        <f t="shared" si="11"/>
        <v>0</v>
      </c>
      <c r="O70" s="9">
        <f t="shared" si="12"/>
        <v>0</v>
      </c>
      <c r="P70" s="9">
        <f t="shared" si="13"/>
        <v>551.40000000000009</v>
      </c>
      <c r="Q70" s="7"/>
      <c r="R70" s="7"/>
      <c r="S70" s="7"/>
      <c r="T70" s="7"/>
      <c r="U70" s="7"/>
      <c r="V70" s="8"/>
      <c r="W70" s="8"/>
      <c r="X70" s="8"/>
      <c r="Y70" s="8"/>
      <c r="Z70" s="8"/>
      <c r="AA70" s="8"/>
      <c r="AB70" s="8"/>
      <c r="AC70" s="8"/>
    </row>
    <row r="71" spans="1:29" ht="11.25" thickBot="1" x14ac:dyDescent="0.2">
      <c r="A71" s="29" t="s">
        <v>68</v>
      </c>
      <c r="B71" s="30"/>
      <c r="C71" s="30"/>
      <c r="D71" s="31"/>
      <c r="E71" s="32"/>
      <c r="F71" s="42"/>
      <c r="G71" s="48"/>
      <c r="H71" s="9">
        <f t="shared" si="8"/>
        <v>0</v>
      </c>
      <c r="I71" s="9">
        <f>$B$2*12</f>
        <v>0</v>
      </c>
      <c r="J71" s="9">
        <f>$E$2*12</f>
        <v>0</v>
      </c>
      <c r="K71" s="9">
        <f>$G$2*12</f>
        <v>0</v>
      </c>
      <c r="L71" s="9">
        <f t="shared" si="9"/>
        <v>0</v>
      </c>
      <c r="M71" s="9">
        <f t="shared" si="10"/>
        <v>0</v>
      </c>
      <c r="N71" s="9">
        <f t="shared" si="11"/>
        <v>0</v>
      </c>
      <c r="O71" s="9">
        <f t="shared" si="12"/>
        <v>0</v>
      </c>
      <c r="P71" s="9">
        <f t="shared" si="13"/>
        <v>0</v>
      </c>
      <c r="Q71" s="7"/>
      <c r="R71" s="7"/>
      <c r="S71" s="7"/>
      <c r="T71" s="7"/>
      <c r="U71" s="7"/>
      <c r="V71" s="8"/>
      <c r="W71" s="8"/>
      <c r="X71" s="8"/>
      <c r="Y71" s="8"/>
      <c r="Z71" s="8"/>
      <c r="AA71" s="8"/>
      <c r="AB71" s="8"/>
      <c r="AC71" s="8"/>
    </row>
    <row r="72" spans="1:29" ht="63.75" thickBot="1" x14ac:dyDescent="0.2">
      <c r="A72" s="29" t="s">
        <v>124</v>
      </c>
      <c r="B72" s="30"/>
      <c r="C72" s="30"/>
      <c r="D72" s="31"/>
      <c r="E72" s="32"/>
      <c r="F72" s="42"/>
      <c r="G72" s="48"/>
      <c r="H72" s="9">
        <f t="shared" si="8"/>
        <v>0</v>
      </c>
      <c r="I72" s="9">
        <f>$B$2*12</f>
        <v>0</v>
      </c>
      <c r="J72" s="9">
        <f>$E$2*12</f>
        <v>0</v>
      </c>
      <c r="K72" s="9">
        <f>$G$2*12</f>
        <v>0</v>
      </c>
      <c r="L72" s="9">
        <f t="shared" si="9"/>
        <v>0</v>
      </c>
      <c r="M72" s="9">
        <f t="shared" si="10"/>
        <v>0</v>
      </c>
      <c r="N72" s="9">
        <f t="shared" si="11"/>
        <v>0</v>
      </c>
      <c r="O72" s="9">
        <f t="shared" si="12"/>
        <v>0</v>
      </c>
      <c r="P72" s="9">
        <f t="shared" si="13"/>
        <v>0</v>
      </c>
      <c r="Q72" s="7"/>
      <c r="R72" s="7"/>
      <c r="S72" s="7"/>
      <c r="T72" s="7"/>
      <c r="U72" s="7"/>
      <c r="V72" s="8"/>
      <c r="W72" s="8"/>
      <c r="X72" s="8"/>
      <c r="Y72" s="8"/>
      <c r="Z72" s="8"/>
      <c r="AA72" s="8"/>
      <c r="AB72" s="8"/>
      <c r="AC72" s="8"/>
    </row>
    <row r="73" spans="1:29" ht="11.25" thickBot="1" x14ac:dyDescent="0.2">
      <c r="A73" s="33"/>
      <c r="B73" s="34" t="s">
        <v>69</v>
      </c>
      <c r="C73" s="30"/>
      <c r="D73" s="31">
        <f t="shared" si="7"/>
        <v>-588</v>
      </c>
      <c r="E73" s="32"/>
      <c r="F73" s="43">
        <v>250</v>
      </c>
      <c r="G73" s="45">
        <v>49</v>
      </c>
      <c r="H73" s="9">
        <f t="shared" si="8"/>
        <v>588</v>
      </c>
      <c r="I73" s="9">
        <f>$B$2*12</f>
        <v>0</v>
      </c>
      <c r="J73" s="9">
        <f>$E$2*12</f>
        <v>0</v>
      </c>
      <c r="K73" s="9">
        <f>$G$2*12</f>
        <v>0</v>
      </c>
      <c r="L73" s="9">
        <f t="shared" si="9"/>
        <v>0</v>
      </c>
      <c r="M73" s="9">
        <f t="shared" si="10"/>
        <v>0</v>
      </c>
      <c r="N73" s="9">
        <f t="shared" si="11"/>
        <v>0</v>
      </c>
      <c r="O73" s="9">
        <f t="shared" si="12"/>
        <v>0</v>
      </c>
      <c r="P73" s="9">
        <f t="shared" si="13"/>
        <v>588</v>
      </c>
      <c r="Q73" s="7"/>
      <c r="R73" s="7"/>
      <c r="S73" s="7"/>
      <c r="T73" s="7"/>
      <c r="U73" s="7"/>
      <c r="V73" s="8"/>
      <c r="W73" s="8"/>
      <c r="X73" s="8"/>
      <c r="Y73" s="8"/>
      <c r="Z73" s="8"/>
      <c r="AA73" s="8"/>
      <c r="AB73" s="8"/>
      <c r="AC73" s="8"/>
    </row>
    <row r="74" spans="1:29" ht="42.75" thickBot="1" x14ac:dyDescent="0.2">
      <c r="A74" s="35"/>
      <c r="B74" s="36" t="s">
        <v>70</v>
      </c>
      <c r="C74" s="30"/>
      <c r="D74" s="31">
        <f t="shared" si="7"/>
        <v>-588</v>
      </c>
      <c r="E74" s="32"/>
      <c r="F74" s="44">
        <v>250</v>
      </c>
      <c r="G74" s="47">
        <v>49</v>
      </c>
      <c r="H74" s="9">
        <f t="shared" si="8"/>
        <v>588</v>
      </c>
      <c r="I74" s="9">
        <f>$B$2*12</f>
        <v>0</v>
      </c>
      <c r="J74" s="9">
        <f>$E$2*12</f>
        <v>0</v>
      </c>
      <c r="K74" s="9">
        <f>$G$2*12</f>
        <v>0</v>
      </c>
      <c r="L74" s="9">
        <f t="shared" si="9"/>
        <v>0</v>
      </c>
      <c r="M74" s="9">
        <f t="shared" si="10"/>
        <v>0</v>
      </c>
      <c r="N74" s="9">
        <f t="shared" si="11"/>
        <v>0</v>
      </c>
      <c r="O74" s="9">
        <f t="shared" si="12"/>
        <v>0</v>
      </c>
      <c r="P74" s="9">
        <f t="shared" si="13"/>
        <v>588</v>
      </c>
      <c r="Q74" s="7"/>
      <c r="R74" s="7"/>
      <c r="S74" s="7"/>
      <c r="T74" s="7"/>
      <c r="U74" s="7"/>
      <c r="V74" s="8"/>
      <c r="W74" s="8"/>
      <c r="X74" s="8"/>
      <c r="Y74" s="8"/>
      <c r="Z74" s="8"/>
      <c r="AA74" s="8"/>
      <c r="AB74" s="8"/>
      <c r="AC74" s="8"/>
    </row>
    <row r="75" spans="1:29" ht="42.75" thickBot="1" x14ac:dyDescent="0.2">
      <c r="A75" s="33"/>
      <c r="B75" s="34" t="s">
        <v>71</v>
      </c>
      <c r="C75" s="30"/>
      <c r="D75" s="31">
        <f t="shared" si="7"/>
        <v>-588</v>
      </c>
      <c r="E75" s="32"/>
      <c r="F75" s="43">
        <v>250</v>
      </c>
      <c r="G75" s="45">
        <v>49</v>
      </c>
      <c r="H75" s="9">
        <f t="shared" si="8"/>
        <v>588</v>
      </c>
      <c r="I75" s="9">
        <f>$B$2*12</f>
        <v>0</v>
      </c>
      <c r="J75" s="9">
        <f>$E$2*12</f>
        <v>0</v>
      </c>
      <c r="K75" s="9">
        <f>$G$2*12</f>
        <v>0</v>
      </c>
      <c r="L75" s="9">
        <f t="shared" si="9"/>
        <v>0</v>
      </c>
      <c r="M75" s="9">
        <f t="shared" si="10"/>
        <v>0</v>
      </c>
      <c r="N75" s="9">
        <f t="shared" si="11"/>
        <v>0</v>
      </c>
      <c r="O75" s="9">
        <f t="shared" si="12"/>
        <v>0</v>
      </c>
      <c r="P75" s="9">
        <f t="shared" si="13"/>
        <v>588</v>
      </c>
      <c r="Q75" s="7"/>
      <c r="R75" s="7"/>
      <c r="S75" s="7"/>
      <c r="T75" s="7"/>
      <c r="U75" s="7"/>
      <c r="V75" s="8"/>
      <c r="W75" s="8"/>
      <c r="X75" s="8"/>
      <c r="Y75" s="8"/>
      <c r="Z75" s="8"/>
      <c r="AA75" s="8"/>
      <c r="AB75" s="8"/>
      <c r="AC75" s="8"/>
    </row>
    <row r="76" spans="1:29" ht="11.25" thickBot="1" x14ac:dyDescent="0.2">
      <c r="A76" s="35"/>
      <c r="B76" s="36" t="s">
        <v>72</v>
      </c>
      <c r="C76" s="30"/>
      <c r="D76" s="31">
        <f t="shared" si="7"/>
        <v>-483.59999999999997</v>
      </c>
      <c r="E76" s="32"/>
      <c r="F76" s="44">
        <v>100</v>
      </c>
      <c r="G76" s="47">
        <v>40.299999999999997</v>
      </c>
      <c r="H76" s="9">
        <f t="shared" si="8"/>
        <v>483.59999999999997</v>
      </c>
      <c r="I76" s="9">
        <f>$B$2*12</f>
        <v>0</v>
      </c>
      <c r="J76" s="9">
        <f>$E$2*12</f>
        <v>0</v>
      </c>
      <c r="K76" s="9">
        <f>$G$2*12</f>
        <v>0</v>
      </c>
      <c r="L76" s="9">
        <f t="shared" si="9"/>
        <v>0</v>
      </c>
      <c r="M76" s="9">
        <f t="shared" si="10"/>
        <v>0</v>
      </c>
      <c r="N76" s="9">
        <f t="shared" si="11"/>
        <v>0</v>
      </c>
      <c r="O76" s="9">
        <f t="shared" si="12"/>
        <v>0</v>
      </c>
      <c r="P76" s="9">
        <f t="shared" si="13"/>
        <v>483.59999999999997</v>
      </c>
      <c r="Q76" s="7"/>
      <c r="R76" s="7"/>
      <c r="S76" s="7"/>
      <c r="T76" s="7"/>
      <c r="U76" s="7"/>
      <c r="V76" s="8"/>
      <c r="W76" s="8"/>
      <c r="X76" s="8"/>
      <c r="Y76" s="8"/>
      <c r="Z76" s="8"/>
      <c r="AA76" s="8"/>
      <c r="AB76" s="8"/>
      <c r="AC76" s="8"/>
    </row>
    <row r="77" spans="1:29" ht="42.75" thickBot="1" x14ac:dyDescent="0.2">
      <c r="A77" s="33"/>
      <c r="B77" s="34" t="s">
        <v>73</v>
      </c>
      <c r="C77" s="30"/>
      <c r="D77" s="31">
        <f t="shared" si="7"/>
        <v>-483.59999999999997</v>
      </c>
      <c r="E77" s="32"/>
      <c r="F77" s="43">
        <v>100</v>
      </c>
      <c r="G77" s="45">
        <v>40.299999999999997</v>
      </c>
      <c r="H77" s="9">
        <f t="shared" si="8"/>
        <v>483.59999999999997</v>
      </c>
      <c r="I77" s="9">
        <f>$B$2*12</f>
        <v>0</v>
      </c>
      <c r="J77" s="9">
        <f>$E$2*12</f>
        <v>0</v>
      </c>
      <c r="K77" s="9">
        <f>$G$2*12</f>
        <v>0</v>
      </c>
      <c r="L77" s="9">
        <f t="shared" si="9"/>
        <v>0</v>
      </c>
      <c r="M77" s="9">
        <f t="shared" si="10"/>
        <v>0</v>
      </c>
      <c r="N77" s="9">
        <f t="shared" si="11"/>
        <v>0</v>
      </c>
      <c r="O77" s="9">
        <f t="shared" si="12"/>
        <v>0</v>
      </c>
      <c r="P77" s="9">
        <f t="shared" si="13"/>
        <v>483.59999999999997</v>
      </c>
      <c r="Q77" s="7"/>
      <c r="R77" s="7"/>
      <c r="S77" s="7"/>
      <c r="T77" s="7"/>
      <c r="U77" s="7"/>
      <c r="V77" s="8"/>
      <c r="W77" s="8"/>
      <c r="X77" s="8"/>
      <c r="Y77" s="8"/>
      <c r="Z77" s="8"/>
      <c r="AA77" s="8"/>
      <c r="AB77" s="8"/>
      <c r="AC77" s="8"/>
    </row>
    <row r="78" spans="1:29" ht="42.75" thickBot="1" x14ac:dyDescent="0.2">
      <c r="A78" s="35"/>
      <c r="B78" s="36" t="s">
        <v>74</v>
      </c>
      <c r="C78" s="30"/>
      <c r="D78" s="31">
        <f t="shared" ref="D78:D88" si="14">O78-P78</f>
        <v>-483.59999999999997</v>
      </c>
      <c r="E78" s="32"/>
      <c r="F78" s="44">
        <v>100</v>
      </c>
      <c r="G78" s="47">
        <v>40.299999999999997</v>
      </c>
      <c r="H78" s="9">
        <f t="shared" si="8"/>
        <v>483.59999999999997</v>
      </c>
      <c r="I78" s="9">
        <f>$B$2*12</f>
        <v>0</v>
      </c>
      <c r="J78" s="9">
        <f>$E$2*12</f>
        <v>0</v>
      </c>
      <c r="K78" s="9">
        <f>$G$2*12</f>
        <v>0</v>
      </c>
      <c r="L78" s="9">
        <f t="shared" si="9"/>
        <v>0</v>
      </c>
      <c r="M78" s="9">
        <f t="shared" si="10"/>
        <v>0</v>
      </c>
      <c r="N78" s="9">
        <f t="shared" si="11"/>
        <v>0</v>
      </c>
      <c r="O78" s="9">
        <f t="shared" si="12"/>
        <v>0</v>
      </c>
      <c r="P78" s="9">
        <f t="shared" si="13"/>
        <v>483.59999999999997</v>
      </c>
      <c r="Q78" s="7"/>
      <c r="R78" s="7"/>
      <c r="S78" s="7"/>
      <c r="T78" s="7"/>
      <c r="U78" s="7"/>
      <c r="V78" s="8"/>
      <c r="W78" s="8"/>
      <c r="X78" s="8"/>
      <c r="Y78" s="8"/>
      <c r="Z78" s="8"/>
      <c r="AA78" s="8"/>
      <c r="AB78" s="8"/>
      <c r="AC78" s="8"/>
    </row>
    <row r="79" spans="1:29" ht="11.25" thickBot="1" x14ac:dyDescent="0.2">
      <c r="A79" s="33"/>
      <c r="B79" s="34" t="s">
        <v>75</v>
      </c>
      <c r="C79" s="30"/>
      <c r="D79" s="31">
        <f t="shared" si="14"/>
        <v>-1188</v>
      </c>
      <c r="E79" s="32"/>
      <c r="F79" s="43">
        <v>250</v>
      </c>
      <c r="G79" s="45">
        <v>99</v>
      </c>
      <c r="H79" s="9">
        <f t="shared" si="8"/>
        <v>1188</v>
      </c>
      <c r="I79" s="9">
        <f>$B$2*12</f>
        <v>0</v>
      </c>
      <c r="J79" s="9">
        <f>$E$2*12</f>
        <v>0</v>
      </c>
      <c r="K79" s="9">
        <f>$G$2*12</f>
        <v>0</v>
      </c>
      <c r="L79" s="9">
        <f t="shared" si="9"/>
        <v>0</v>
      </c>
      <c r="M79" s="9">
        <f t="shared" si="10"/>
        <v>0</v>
      </c>
      <c r="N79" s="9">
        <f t="shared" si="11"/>
        <v>0</v>
      </c>
      <c r="O79" s="9">
        <f t="shared" si="12"/>
        <v>0</v>
      </c>
      <c r="P79" s="9">
        <f t="shared" si="13"/>
        <v>1188</v>
      </c>
      <c r="Q79" s="7"/>
      <c r="R79" s="7"/>
      <c r="S79" s="7"/>
      <c r="T79" s="7"/>
      <c r="U79" s="7"/>
      <c r="V79" s="8"/>
      <c r="W79" s="8"/>
      <c r="X79" s="8"/>
      <c r="Y79" s="8"/>
      <c r="Z79" s="8"/>
      <c r="AA79" s="8"/>
      <c r="AB79" s="8"/>
      <c r="AC79" s="8"/>
    </row>
    <row r="80" spans="1:29" ht="42.75" thickBot="1" x14ac:dyDescent="0.2">
      <c r="A80" s="35"/>
      <c r="B80" s="36" t="s">
        <v>76</v>
      </c>
      <c r="C80" s="30"/>
      <c r="D80" s="31">
        <f t="shared" si="14"/>
        <v>-1188</v>
      </c>
      <c r="E80" s="32"/>
      <c r="F80" s="44">
        <v>250</v>
      </c>
      <c r="G80" s="47">
        <v>99</v>
      </c>
      <c r="H80" s="9">
        <f t="shared" si="8"/>
        <v>1188</v>
      </c>
      <c r="I80" s="9">
        <f>$B$2*12</f>
        <v>0</v>
      </c>
      <c r="J80" s="9">
        <f>$E$2*12</f>
        <v>0</v>
      </c>
      <c r="K80" s="9">
        <f>$G$2*12</f>
        <v>0</v>
      </c>
      <c r="L80" s="9">
        <f t="shared" si="9"/>
        <v>0</v>
      </c>
      <c r="M80" s="9">
        <f t="shared" si="10"/>
        <v>0</v>
      </c>
      <c r="N80" s="9">
        <f t="shared" si="11"/>
        <v>0</v>
      </c>
      <c r="O80" s="9">
        <f t="shared" si="12"/>
        <v>0</v>
      </c>
      <c r="P80" s="9">
        <f t="shared" si="13"/>
        <v>1188</v>
      </c>
      <c r="Q80" s="7"/>
      <c r="R80" s="7"/>
      <c r="S80" s="7"/>
      <c r="T80" s="7"/>
      <c r="U80" s="7"/>
      <c r="V80" s="8"/>
      <c r="W80" s="8"/>
      <c r="X80" s="8"/>
      <c r="Y80" s="8"/>
      <c r="Z80" s="8"/>
      <c r="AA80" s="8"/>
      <c r="AB80" s="8"/>
      <c r="AC80" s="8"/>
    </row>
    <row r="81" spans="1:29" ht="42.75" thickBot="1" x14ac:dyDescent="0.2">
      <c r="A81" s="33"/>
      <c r="B81" s="34" t="s">
        <v>77</v>
      </c>
      <c r="C81" s="30"/>
      <c r="D81" s="31">
        <f t="shared" si="14"/>
        <v>-1188</v>
      </c>
      <c r="E81" s="32"/>
      <c r="F81" s="43">
        <v>250</v>
      </c>
      <c r="G81" s="45">
        <v>99</v>
      </c>
      <c r="H81" s="9">
        <f t="shared" si="8"/>
        <v>1188</v>
      </c>
      <c r="I81" s="9">
        <f>$B$2*12</f>
        <v>0</v>
      </c>
      <c r="J81" s="9">
        <f>$E$2*12</f>
        <v>0</v>
      </c>
      <c r="K81" s="9">
        <f>$G$2*12</f>
        <v>0</v>
      </c>
      <c r="L81" s="9">
        <f t="shared" si="9"/>
        <v>0</v>
      </c>
      <c r="M81" s="9">
        <f t="shared" si="10"/>
        <v>0</v>
      </c>
      <c r="N81" s="9">
        <f t="shared" si="11"/>
        <v>0</v>
      </c>
      <c r="O81" s="9">
        <f t="shared" si="12"/>
        <v>0</v>
      </c>
      <c r="P81" s="9">
        <f t="shared" si="13"/>
        <v>1188</v>
      </c>
      <c r="Q81" s="7"/>
      <c r="R81" s="7"/>
      <c r="S81" s="7"/>
      <c r="T81" s="7"/>
      <c r="U81" s="7"/>
      <c r="V81" s="8"/>
      <c r="W81" s="8"/>
      <c r="X81" s="8"/>
      <c r="Y81" s="8"/>
      <c r="Z81" s="8"/>
      <c r="AA81" s="8"/>
      <c r="AB81" s="8"/>
      <c r="AC81" s="8"/>
    </row>
    <row r="82" spans="1:29" ht="11.25" thickBot="1" x14ac:dyDescent="0.2">
      <c r="A82" s="29" t="s">
        <v>78</v>
      </c>
      <c r="B82" s="30"/>
      <c r="C82" s="30"/>
      <c r="D82" s="31"/>
      <c r="E82" s="32"/>
      <c r="F82" s="42"/>
      <c r="G82" s="48"/>
      <c r="H82" s="9">
        <f t="shared" si="8"/>
        <v>0</v>
      </c>
      <c r="I82" s="9">
        <f>$B$2*12</f>
        <v>0</v>
      </c>
      <c r="J82" s="9">
        <f>$E$2*12</f>
        <v>0</v>
      </c>
      <c r="K82" s="9">
        <f>$G$2*12</f>
        <v>0</v>
      </c>
      <c r="L82" s="9">
        <f t="shared" si="9"/>
        <v>0</v>
      </c>
      <c r="M82" s="9">
        <f t="shared" si="10"/>
        <v>0</v>
      </c>
      <c r="N82" s="9">
        <f t="shared" si="11"/>
        <v>0</v>
      </c>
      <c r="O82" s="9">
        <f t="shared" si="12"/>
        <v>0</v>
      </c>
      <c r="P82" s="9">
        <f t="shared" si="13"/>
        <v>0</v>
      </c>
      <c r="Q82" s="7"/>
      <c r="R82" s="7"/>
      <c r="S82" s="7"/>
      <c r="T82" s="7"/>
      <c r="U82" s="7"/>
      <c r="V82" s="8"/>
      <c r="W82" s="8"/>
      <c r="X82" s="8"/>
      <c r="Y82" s="8"/>
      <c r="Z82" s="8"/>
      <c r="AA82" s="8"/>
      <c r="AB82" s="8"/>
      <c r="AC82" s="8"/>
    </row>
    <row r="83" spans="1:29" ht="11.25" thickBot="1" x14ac:dyDescent="0.2">
      <c r="A83" s="33"/>
      <c r="B83" s="34" t="s">
        <v>1</v>
      </c>
      <c r="C83" s="30"/>
      <c r="D83" s="31">
        <f t="shared" si="14"/>
        <v>-102</v>
      </c>
      <c r="E83" s="32"/>
      <c r="F83" s="43">
        <v>150</v>
      </c>
      <c r="G83" s="45">
        <v>8.5</v>
      </c>
      <c r="H83" s="9">
        <f t="shared" si="8"/>
        <v>102</v>
      </c>
      <c r="I83" s="9">
        <f>$B$2*12</f>
        <v>0</v>
      </c>
      <c r="J83" s="9">
        <f>$E$2*12</f>
        <v>0</v>
      </c>
      <c r="K83" s="9">
        <f>$G$2*12</f>
        <v>0</v>
      </c>
      <c r="L83" s="9">
        <f t="shared" si="9"/>
        <v>0</v>
      </c>
      <c r="M83" s="9">
        <f t="shared" si="10"/>
        <v>0</v>
      </c>
      <c r="N83" s="9">
        <f t="shared" si="11"/>
        <v>0</v>
      </c>
      <c r="O83" s="9">
        <f t="shared" si="12"/>
        <v>0</v>
      </c>
      <c r="P83" s="9">
        <f t="shared" si="13"/>
        <v>102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1.25" thickBot="1" x14ac:dyDescent="0.2">
      <c r="A84" s="35"/>
      <c r="B84" s="36" t="s">
        <v>1</v>
      </c>
      <c r="C84" s="30"/>
      <c r="D84" s="31">
        <f t="shared" si="14"/>
        <v>-102</v>
      </c>
      <c r="E84" s="32"/>
      <c r="F84" s="44">
        <v>150</v>
      </c>
      <c r="G84" s="47">
        <v>8.5</v>
      </c>
      <c r="H84" s="9">
        <f t="shared" si="8"/>
        <v>102</v>
      </c>
      <c r="I84" s="9">
        <f>$B$2*12</f>
        <v>0</v>
      </c>
      <c r="J84" s="9">
        <f>$E$2*12</f>
        <v>0</v>
      </c>
      <c r="K84" s="9">
        <f>$G$2*12</f>
        <v>0</v>
      </c>
      <c r="L84" s="9">
        <f t="shared" si="9"/>
        <v>0</v>
      </c>
      <c r="M84" s="9">
        <f t="shared" si="10"/>
        <v>0</v>
      </c>
      <c r="N84" s="9">
        <f t="shared" si="11"/>
        <v>0</v>
      </c>
      <c r="O84" s="9">
        <f t="shared" si="12"/>
        <v>0</v>
      </c>
      <c r="P84" s="9">
        <f t="shared" si="13"/>
        <v>102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1.25" thickBot="1" x14ac:dyDescent="0.2">
      <c r="A85" s="33"/>
      <c r="B85" s="34" t="s">
        <v>60</v>
      </c>
      <c r="C85" s="30" t="s">
        <v>4</v>
      </c>
      <c r="D85" s="31">
        <f t="shared" si="14"/>
        <v>-239.39999999999998</v>
      </c>
      <c r="E85" s="32"/>
      <c r="F85" s="43">
        <v>300</v>
      </c>
      <c r="G85" s="45">
        <v>19.95</v>
      </c>
      <c r="H85" s="9">
        <f t="shared" si="8"/>
        <v>239.39999999999998</v>
      </c>
      <c r="I85" s="9">
        <f>$B$2*12</f>
        <v>0</v>
      </c>
      <c r="J85" s="9">
        <f>$E$2*12</f>
        <v>0</v>
      </c>
      <c r="K85" s="9">
        <f>$G$2*12</f>
        <v>0</v>
      </c>
      <c r="L85" s="9">
        <f t="shared" si="9"/>
        <v>0</v>
      </c>
      <c r="M85" s="9">
        <f t="shared" si="10"/>
        <v>0</v>
      </c>
      <c r="N85" s="9">
        <f t="shared" si="11"/>
        <v>0</v>
      </c>
      <c r="O85" s="9">
        <f t="shared" si="12"/>
        <v>0</v>
      </c>
      <c r="P85" s="9">
        <f t="shared" si="13"/>
        <v>239.39999999999998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1.25" thickBot="1" x14ac:dyDescent="0.2">
      <c r="A86" s="35"/>
      <c r="B86" s="36" t="s">
        <v>60</v>
      </c>
      <c r="C86" s="30" t="s">
        <v>4</v>
      </c>
      <c r="D86" s="31">
        <f t="shared" si="14"/>
        <v>-239.39999999999998</v>
      </c>
      <c r="E86" s="32"/>
      <c r="F86" s="44">
        <v>300</v>
      </c>
      <c r="G86" s="47">
        <v>19.95</v>
      </c>
      <c r="H86" s="9">
        <f t="shared" si="8"/>
        <v>239.39999999999998</v>
      </c>
      <c r="I86" s="9">
        <f>$B$2*12</f>
        <v>0</v>
      </c>
      <c r="J86" s="9">
        <f>$E$2*12</f>
        <v>0</v>
      </c>
      <c r="K86" s="9">
        <f>$G$2*12</f>
        <v>0</v>
      </c>
      <c r="L86" s="9">
        <f t="shared" si="9"/>
        <v>0</v>
      </c>
      <c r="M86" s="9">
        <f t="shared" si="10"/>
        <v>0</v>
      </c>
      <c r="N86" s="9">
        <f t="shared" si="11"/>
        <v>0</v>
      </c>
      <c r="O86" s="9">
        <f t="shared" si="12"/>
        <v>0</v>
      </c>
      <c r="P86" s="9">
        <f t="shared" si="13"/>
        <v>239.39999999999998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1.25" thickBot="1" x14ac:dyDescent="0.2">
      <c r="A87" s="33"/>
      <c r="B87" s="34" t="s">
        <v>9</v>
      </c>
      <c r="C87" s="30" t="s">
        <v>4</v>
      </c>
      <c r="D87" s="31">
        <f t="shared" si="14"/>
        <v>-390</v>
      </c>
      <c r="E87" s="32"/>
      <c r="F87" s="43">
        <v>450</v>
      </c>
      <c r="G87" s="45">
        <v>32.5</v>
      </c>
      <c r="H87" s="9">
        <f t="shared" si="8"/>
        <v>390</v>
      </c>
      <c r="I87" s="9">
        <f>$B$2*12</f>
        <v>0</v>
      </c>
      <c r="J87" s="9">
        <f>$E$2*12</f>
        <v>0</v>
      </c>
      <c r="K87" s="9">
        <f>$G$2*12</f>
        <v>0</v>
      </c>
      <c r="L87" s="9">
        <f t="shared" si="9"/>
        <v>0</v>
      </c>
      <c r="M87" s="9">
        <f t="shared" si="10"/>
        <v>0</v>
      </c>
      <c r="N87" s="9">
        <f t="shared" si="11"/>
        <v>0</v>
      </c>
      <c r="O87" s="9">
        <f t="shared" si="12"/>
        <v>0</v>
      </c>
      <c r="P87" s="9">
        <f t="shared" si="13"/>
        <v>390</v>
      </c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1.25" thickBot="1" x14ac:dyDescent="0.2">
      <c r="A88" s="35"/>
      <c r="B88" s="36" t="s">
        <v>9</v>
      </c>
      <c r="C88" s="30" t="s">
        <v>4</v>
      </c>
      <c r="D88" s="31">
        <f t="shared" si="14"/>
        <v>-390</v>
      </c>
      <c r="E88" s="32"/>
      <c r="F88" s="44">
        <v>450</v>
      </c>
      <c r="G88" s="47">
        <v>32.5</v>
      </c>
      <c r="H88" s="9">
        <f t="shared" si="8"/>
        <v>390</v>
      </c>
      <c r="I88" s="9">
        <f>$B$2*12</f>
        <v>0</v>
      </c>
      <c r="J88" s="9">
        <f>$E$2*12</f>
        <v>0</v>
      </c>
      <c r="K88" s="9">
        <f>$G$2*12</f>
        <v>0</v>
      </c>
      <c r="L88" s="9">
        <f t="shared" si="9"/>
        <v>0</v>
      </c>
      <c r="M88" s="9">
        <f t="shared" si="10"/>
        <v>0</v>
      </c>
      <c r="N88" s="9">
        <f t="shared" si="11"/>
        <v>0</v>
      </c>
      <c r="O88" s="9">
        <f t="shared" si="12"/>
        <v>0</v>
      </c>
      <c r="P88" s="9">
        <f t="shared" si="13"/>
        <v>390</v>
      </c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x14ac:dyDescent="0.15">
      <c r="A89" s="13"/>
      <c r="B89" s="8"/>
      <c r="C89" s="8"/>
      <c r="D89" s="10"/>
      <c r="E89" s="8"/>
      <c r="F89" s="14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x14ac:dyDescent="0.15">
      <c r="A90" s="122" t="s">
        <v>133</v>
      </c>
      <c r="B90" s="8"/>
      <c r="C90" s="8"/>
      <c r="D90" s="10"/>
      <c r="E90" s="8"/>
      <c r="F90" s="1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A91" s="122" t="s">
        <v>153</v>
      </c>
      <c r="B91" s="8"/>
      <c r="C91" s="8"/>
      <c r="D91" s="10"/>
      <c r="E91" s="8"/>
      <c r="F91" s="14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x14ac:dyDescent="0.15">
      <c r="A92" s="13"/>
      <c r="B92" s="8"/>
      <c r="C92" s="8"/>
      <c r="D92" s="10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x14ac:dyDescent="0.15">
      <c r="A93" s="13"/>
      <c r="B93" s="8"/>
      <c r="C93" s="8"/>
      <c r="D93" s="10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x14ac:dyDescent="0.15">
      <c r="A94" s="13"/>
      <c r="B94" s="8"/>
      <c r="C94" s="8"/>
      <c r="D94" s="10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2.75" x14ac:dyDescent="0.15">
      <c r="A95" s="15"/>
      <c r="B95" s="22"/>
      <c r="C95" s="22"/>
      <c r="D95" s="16"/>
      <c r="E95" s="22"/>
      <c r="F95" s="22"/>
      <c r="G95" s="22"/>
      <c r="H95" s="17"/>
      <c r="I95" s="17"/>
      <c r="J95" s="17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2.75" x14ac:dyDescent="0.15">
      <c r="A96" s="15"/>
      <c r="B96" s="22"/>
      <c r="C96" s="22"/>
      <c r="D96" s="16"/>
      <c r="E96" s="22"/>
      <c r="F96" s="22"/>
      <c r="G96" s="22"/>
      <c r="H96" s="17"/>
      <c r="I96" s="17"/>
      <c r="J96" s="17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x14ac:dyDescent="0.15">
      <c r="A97" s="13"/>
      <c r="B97" s="8"/>
      <c r="C97" s="8"/>
      <c r="D97" s="10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 x14ac:dyDescent="0.2">
      <c r="A98" s="41"/>
      <c r="C98" s="8"/>
      <c r="D98" s="10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x14ac:dyDescent="0.15">
      <c r="A99" s="13"/>
      <c r="B99" s="8"/>
      <c r="C99" s="8"/>
      <c r="D99" s="10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 x14ac:dyDescent="0.25">
      <c r="A100" s="13"/>
      <c r="B100" s="8"/>
      <c r="C100" s="8"/>
      <c r="D100" s="10"/>
      <c r="E100" s="8"/>
      <c r="F100" s="8"/>
      <c r="G100" s="8"/>
      <c r="H100" s="8"/>
      <c r="I100" s="8"/>
      <c r="J100" s="8"/>
      <c r="K100" s="8"/>
      <c r="L100" s="18"/>
      <c r="M100" s="23"/>
      <c r="N100" s="23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x14ac:dyDescent="0.15">
      <c r="A101" s="13"/>
      <c r="B101" s="8"/>
      <c r="C101" s="8"/>
      <c r="D101" s="10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x14ac:dyDescent="0.15">
      <c r="A102" s="13"/>
      <c r="B102" s="8"/>
      <c r="C102" s="8"/>
      <c r="D102" s="10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x14ac:dyDescent="0.15">
      <c r="A103" s="13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 x14ac:dyDescent="0.25">
      <c r="A104" s="13"/>
      <c r="B104" s="8"/>
      <c r="C104" s="8"/>
      <c r="D104" s="10"/>
      <c r="E104" s="8"/>
      <c r="F104" s="8"/>
      <c r="G104" s="8"/>
      <c r="H104" s="8"/>
      <c r="I104" s="8"/>
      <c r="J104" s="8"/>
      <c r="K104" s="66"/>
      <c r="L104" s="66"/>
      <c r="M104" s="66"/>
      <c r="N104" s="66"/>
      <c r="O104" s="66"/>
      <c r="P104" s="66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 x14ac:dyDescent="0.25">
      <c r="A105" s="13"/>
      <c r="B105" s="8"/>
      <c r="C105" s="8"/>
      <c r="D105" s="10"/>
      <c r="E105" s="8"/>
      <c r="F105" s="8"/>
      <c r="G105" s="8"/>
      <c r="H105" s="8"/>
      <c r="I105" s="8"/>
      <c r="J105" s="8"/>
      <c r="K105" s="66"/>
      <c r="L105" s="66"/>
      <c r="M105" s="66"/>
      <c r="N105" s="66"/>
      <c r="O105" s="66"/>
      <c r="P105" s="66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x14ac:dyDescent="0.15">
      <c r="A106" s="13"/>
      <c r="B106" s="8"/>
      <c r="C106" s="8"/>
      <c r="D106" s="1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 x14ac:dyDescent="0.2">
      <c r="A107" s="13"/>
      <c r="B107" s="8"/>
      <c r="C107" s="8"/>
      <c r="D107" s="10"/>
      <c r="E107" s="8"/>
      <c r="F107" s="8"/>
      <c r="G107" s="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8"/>
      <c r="W107" s="8"/>
      <c r="X107" s="8"/>
      <c r="Y107" s="8"/>
      <c r="Z107" s="8"/>
      <c r="AA107" s="8"/>
      <c r="AB107" s="8"/>
      <c r="AC107" s="8"/>
    </row>
    <row r="108" spans="1:29" x14ac:dyDescent="0.15">
      <c r="A108" s="19"/>
      <c r="B108" s="12"/>
      <c r="C108" s="12"/>
      <c r="D108" s="20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8"/>
      <c r="W108" s="8"/>
      <c r="X108" s="8"/>
      <c r="Y108" s="8"/>
      <c r="Z108" s="8"/>
      <c r="AA108" s="8"/>
      <c r="AB108" s="8"/>
      <c r="AC108" s="8"/>
    </row>
    <row r="109" spans="1:29" x14ac:dyDescent="0.15">
      <c r="A109" s="13"/>
      <c r="B109" s="8"/>
      <c r="C109" s="8"/>
      <c r="D109" s="2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8"/>
      <c r="X109" s="8"/>
      <c r="Y109" s="8"/>
      <c r="Z109" s="8"/>
      <c r="AA109" s="8"/>
      <c r="AB109" s="8"/>
      <c r="AC109" s="8"/>
    </row>
    <row r="110" spans="1:29" x14ac:dyDescent="0.15">
      <c r="A110" s="13"/>
      <c r="B110" s="8"/>
      <c r="C110" s="8"/>
      <c r="D110" s="2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8"/>
      <c r="X110" s="8"/>
      <c r="Y110" s="8"/>
      <c r="Z110" s="8"/>
      <c r="AA110" s="8"/>
      <c r="AB110" s="8"/>
      <c r="AC110" s="8"/>
    </row>
    <row r="111" spans="1:29" x14ac:dyDescent="0.15"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8"/>
      <c r="X111" s="8"/>
      <c r="Y111" s="8"/>
      <c r="Z111" s="8"/>
      <c r="AA111" s="8"/>
      <c r="AB111" s="8"/>
      <c r="AC111" s="8"/>
    </row>
    <row r="112" spans="1:29" x14ac:dyDescent="0.1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9:29" x14ac:dyDescent="0.15"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9:29" x14ac:dyDescent="0.15"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9:29" x14ac:dyDescent="0.15"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9:29" x14ac:dyDescent="0.15"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9:29" x14ac:dyDescent="0.15"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9:29" x14ac:dyDescent="0.15"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9:29" x14ac:dyDescent="0.15"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9:29" x14ac:dyDescent="0.15"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9:29" x14ac:dyDescent="0.15"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9:29" x14ac:dyDescent="0.15"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9:29" x14ac:dyDescent="0.15"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9:29" x14ac:dyDescent="0.15"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9:29" x14ac:dyDescent="0.15"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9:29" x14ac:dyDescent="0.15"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9:29" x14ac:dyDescent="0.15"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</sheetData>
  <mergeCells count="3">
    <mergeCell ref="B103:P103"/>
    <mergeCell ref="K104:P104"/>
    <mergeCell ref="K105:P10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78"/>
  <sheetViews>
    <sheetView tabSelected="1" workbookViewId="0">
      <selection activeCell="A4" sqref="A4"/>
    </sheetView>
  </sheetViews>
  <sheetFormatPr defaultColWidth="9.140625" defaultRowHeight="12.75" x14ac:dyDescent="0.2"/>
  <cols>
    <col min="1" max="1" width="23.28515625" style="70" customWidth="1"/>
    <col min="2" max="16384" width="9.140625" style="70"/>
  </cols>
  <sheetData>
    <row r="1" spans="1:19" ht="19.5" x14ac:dyDescent="0.25">
      <c r="A1" s="100" t="s">
        <v>112</v>
      </c>
    </row>
    <row r="2" spans="1:19" x14ac:dyDescent="0.2">
      <c r="A2" s="64" t="s">
        <v>27</v>
      </c>
      <c r="B2" s="74"/>
      <c r="C2" s="74"/>
      <c r="D2" s="17"/>
      <c r="E2" s="74"/>
      <c r="F2" s="74"/>
      <c r="G2" s="74"/>
      <c r="H2" s="17"/>
      <c r="I2" s="17"/>
      <c r="J2" s="17"/>
      <c r="K2" s="67"/>
      <c r="L2" s="67"/>
      <c r="M2" s="67"/>
      <c r="N2" s="67"/>
      <c r="O2" s="67"/>
      <c r="P2" s="67"/>
      <c r="Q2" s="67"/>
    </row>
    <row r="3" spans="1:19" x14ac:dyDescent="0.2">
      <c r="A3" s="64" t="s">
        <v>154</v>
      </c>
      <c r="B3" s="74"/>
      <c r="C3" s="74"/>
      <c r="D3" s="17"/>
      <c r="E3" s="74"/>
      <c r="F3" s="74"/>
      <c r="G3" s="74"/>
      <c r="H3" s="17"/>
      <c r="I3" s="17"/>
      <c r="J3" s="17"/>
      <c r="K3" s="67"/>
      <c r="L3" s="67"/>
      <c r="M3" s="67"/>
      <c r="N3" s="67"/>
      <c r="O3" s="67"/>
      <c r="P3" s="67"/>
      <c r="Q3" s="67"/>
    </row>
    <row r="4" spans="1:19" x14ac:dyDescent="0.2">
      <c r="A4" s="50"/>
      <c r="B4" s="67"/>
      <c r="C4" s="67"/>
      <c r="D4" s="7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x14ac:dyDescent="0.2">
      <c r="A5" s="76" t="s">
        <v>111</v>
      </c>
      <c r="B5" s="77"/>
      <c r="C5" s="67"/>
      <c r="D5" s="75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9" x14ac:dyDescent="0.2">
      <c r="A6" s="50"/>
      <c r="B6" s="67"/>
      <c r="C6" s="67"/>
      <c r="D6" s="75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9" x14ac:dyDescent="0.2">
      <c r="A7" s="50" t="s">
        <v>24</v>
      </c>
      <c r="B7" s="67" t="s">
        <v>139</v>
      </c>
      <c r="C7" s="67"/>
      <c r="D7" s="75"/>
      <c r="E7" s="67"/>
      <c r="F7" s="67"/>
      <c r="G7" s="67"/>
      <c r="H7" s="67"/>
      <c r="I7" s="67"/>
      <c r="J7" s="67"/>
      <c r="K7" s="67"/>
      <c r="N7" s="78" t="s">
        <v>23</v>
      </c>
      <c r="O7" s="67"/>
      <c r="P7" s="67"/>
      <c r="Q7" s="67"/>
    </row>
    <row r="8" spans="1:19" x14ac:dyDescent="0.2">
      <c r="A8" s="50"/>
      <c r="B8" s="67" t="s">
        <v>141</v>
      </c>
      <c r="C8" s="67"/>
      <c r="D8" s="75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</row>
    <row r="9" spans="1:19" x14ac:dyDescent="0.2">
      <c r="A9" s="50"/>
      <c r="B9" s="67" t="s">
        <v>142</v>
      </c>
      <c r="C9" s="67"/>
      <c r="D9" s="75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9" ht="14.45" customHeight="1" x14ac:dyDescent="0.2">
      <c r="A10" s="50"/>
      <c r="B10" s="68" t="s">
        <v>86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7"/>
    </row>
    <row r="11" spans="1:19" x14ac:dyDescent="0.2">
      <c r="A11" s="50"/>
      <c r="B11" s="67" t="s">
        <v>85</v>
      </c>
      <c r="C11" s="67"/>
      <c r="D11" s="75"/>
      <c r="E11" s="67"/>
      <c r="F11" s="67"/>
      <c r="G11" s="67"/>
      <c r="H11" s="67"/>
      <c r="I11" s="67"/>
      <c r="J11" s="67"/>
      <c r="N11" s="78" t="s">
        <v>21</v>
      </c>
      <c r="O11" s="78"/>
      <c r="P11" s="78"/>
      <c r="Q11" s="78"/>
      <c r="R11" s="78"/>
      <c r="S11" s="78"/>
    </row>
    <row r="12" spans="1:19" x14ac:dyDescent="0.2">
      <c r="A12" s="50"/>
      <c r="B12" s="67" t="s">
        <v>144</v>
      </c>
      <c r="C12" s="67"/>
      <c r="D12" s="75"/>
      <c r="E12" s="67"/>
      <c r="F12" s="67"/>
      <c r="G12" s="67"/>
      <c r="H12" s="67"/>
      <c r="I12" s="67"/>
      <c r="J12" s="67"/>
      <c r="N12" s="78" t="s">
        <v>22</v>
      </c>
      <c r="O12" s="78"/>
      <c r="P12" s="78"/>
      <c r="Q12" s="78"/>
      <c r="R12" s="78"/>
      <c r="S12" s="78"/>
    </row>
    <row r="13" spans="1:19" x14ac:dyDescent="0.2">
      <c r="A13" s="50"/>
      <c r="B13" s="67" t="s">
        <v>143</v>
      </c>
      <c r="C13" s="67"/>
      <c r="D13" s="75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9" x14ac:dyDescent="0.2">
      <c r="A14" s="50"/>
      <c r="B14" s="67" t="s">
        <v>136</v>
      </c>
      <c r="C14" s="67"/>
      <c r="D14" s="75"/>
      <c r="E14" s="67"/>
      <c r="F14" s="67"/>
      <c r="G14" s="67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9" x14ac:dyDescent="0.2">
      <c r="A15" s="50"/>
      <c r="B15" s="71" t="s">
        <v>113</v>
      </c>
      <c r="C15" s="67"/>
      <c r="D15" s="75"/>
      <c r="E15" s="67"/>
      <c r="F15" s="67"/>
      <c r="G15" s="67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9" x14ac:dyDescent="0.2">
      <c r="A16" s="79"/>
      <c r="B16" s="72" t="s">
        <v>140</v>
      </c>
      <c r="C16" s="69"/>
      <c r="D16" s="80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x14ac:dyDescent="0.2">
      <c r="A17" s="81"/>
      <c r="B17" s="68"/>
      <c r="C17" s="68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</row>
    <row r="18" spans="1:17" x14ac:dyDescent="0.2"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7" ht="15" x14ac:dyDescent="0.2">
      <c r="A19" s="99" t="s">
        <v>146</v>
      </c>
      <c r="B19" s="28">
        <v>0</v>
      </c>
      <c r="C19" s="99" t="s">
        <v>145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7" x14ac:dyDescent="0.2">
      <c r="A20" s="85" t="s">
        <v>117</v>
      </c>
      <c r="B20" s="85" t="s">
        <v>115</v>
      </c>
      <c r="C20" s="86"/>
      <c r="D20" s="87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7" x14ac:dyDescent="0.2">
      <c r="A21" s="84" t="s">
        <v>118</v>
      </c>
      <c r="B21" s="88" t="s">
        <v>147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7" x14ac:dyDescent="0.2">
      <c r="A22" s="101" t="s">
        <v>119</v>
      </c>
      <c r="B22" s="101" t="s">
        <v>131</v>
      </c>
      <c r="C22" s="102"/>
      <c r="D22" s="103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84"/>
    </row>
    <row r="23" spans="1:17" x14ac:dyDescent="0.2">
      <c r="A23" s="85"/>
      <c r="B23" s="85" t="s">
        <v>132</v>
      </c>
      <c r="C23" s="86"/>
      <c r="D23" s="87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</row>
    <row r="24" spans="1:17" x14ac:dyDescent="0.2">
      <c r="A24" s="84"/>
      <c r="B24" s="91" t="s">
        <v>116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</row>
    <row r="25" spans="1:17" x14ac:dyDescent="0.2">
      <c r="A25" s="85" t="s">
        <v>120</v>
      </c>
      <c r="B25" s="85" t="s">
        <v>121</v>
      </c>
      <c r="C25" s="86"/>
      <c r="D25" s="87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</row>
    <row r="26" spans="1:17" x14ac:dyDescent="0.2">
      <c r="A26" s="85" t="s">
        <v>122</v>
      </c>
      <c r="B26" s="85" t="s">
        <v>123</v>
      </c>
      <c r="C26" s="86"/>
      <c r="D26" s="87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7" x14ac:dyDescent="0.2">
      <c r="A27" s="102"/>
      <c r="B27" s="102"/>
      <c r="C27" s="102"/>
      <c r="D27" s="103"/>
      <c r="E27" s="101"/>
      <c r="F27" s="101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7" x14ac:dyDescent="0.2">
      <c r="A28" s="86"/>
      <c r="B28" s="86"/>
      <c r="C28" s="86"/>
      <c r="D28" s="87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17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  <row r="30" spans="1:17" x14ac:dyDescent="0.2">
      <c r="A30" s="86"/>
      <c r="B30" s="86"/>
      <c r="C30" s="86"/>
      <c r="D30" s="87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17" x14ac:dyDescent="0.2">
      <c r="A31" s="89"/>
      <c r="B31" s="89"/>
      <c r="C31" s="89"/>
      <c r="D31" s="90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</row>
    <row r="32" spans="1:17" x14ac:dyDescent="0.2">
      <c r="A32" s="86"/>
      <c r="B32" s="86"/>
      <c r="C32" s="86"/>
      <c r="D32" s="87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x14ac:dyDescent="0.2">
      <c r="A33" s="86"/>
      <c r="B33" s="86"/>
      <c r="C33" s="86"/>
      <c r="D33" s="87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x14ac:dyDescent="0.2">
      <c r="A35" s="89"/>
      <c r="B35" s="89"/>
      <c r="C35" s="89"/>
      <c r="D35" s="90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</row>
    <row r="36" spans="1:16" x14ac:dyDescent="0.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</row>
    <row r="37" spans="1:16" x14ac:dyDescent="0.2">
      <c r="A37" s="89"/>
      <c r="B37" s="89"/>
      <c r="C37" s="89"/>
      <c r="D37" s="90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</row>
    <row r="38" spans="1:16" x14ac:dyDescent="0.2">
      <c r="A38" s="86"/>
      <c r="B38" s="86"/>
      <c r="C38" s="86"/>
      <c r="D38" s="87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x14ac:dyDescent="0.2">
      <c r="A39" s="92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</row>
    <row r="40" spans="1:16" x14ac:dyDescent="0.2">
      <c r="A40" s="86"/>
      <c r="B40" s="86"/>
      <c r="C40" s="86"/>
      <c r="D40" s="87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</row>
    <row r="41" spans="1:16" x14ac:dyDescent="0.2">
      <c r="A41" s="92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x14ac:dyDescent="0.2">
      <c r="A42" s="86"/>
      <c r="B42" s="86"/>
      <c r="C42" s="86"/>
      <c r="D42" s="87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3" spans="1:16" x14ac:dyDescent="0.2">
      <c r="A43" s="92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1:16" x14ac:dyDescent="0.2">
      <c r="A44" s="92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</row>
    <row r="45" spans="1:16" x14ac:dyDescent="0.2">
      <c r="A45" s="86"/>
      <c r="B45" s="86"/>
      <c r="C45" s="86"/>
      <c r="D45" s="87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1:16" x14ac:dyDescent="0.2">
      <c r="A46" s="89"/>
      <c r="B46" s="89"/>
      <c r="C46" s="89"/>
      <c r="D46" s="90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 x14ac:dyDescent="0.2">
      <c r="A47" s="89"/>
      <c r="B47" s="89"/>
      <c r="C47" s="89"/>
      <c r="D47" s="90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1:16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</row>
    <row r="49" spans="1:16" x14ac:dyDescent="0.2">
      <c r="A49" s="89"/>
      <c r="B49" s="89"/>
      <c r="C49" s="89"/>
      <c r="D49" s="90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1:16" x14ac:dyDescent="0.2">
      <c r="A50" s="92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</row>
    <row r="51" spans="1:16" x14ac:dyDescent="0.2">
      <c r="A51" s="86"/>
      <c r="B51" s="86"/>
      <c r="C51" s="86"/>
      <c r="D51" s="87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x14ac:dyDescent="0.2">
      <c r="A52" s="89"/>
      <c r="B52" s="89"/>
      <c r="C52" s="89"/>
      <c r="D52" s="90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x14ac:dyDescent="0.2">
      <c r="A53" s="86"/>
      <c r="B53" s="86"/>
      <c r="C53" s="86"/>
      <c r="D53" s="87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x14ac:dyDescent="0.2">
      <c r="A54" s="89"/>
      <c r="B54" s="89"/>
      <c r="C54" s="89"/>
      <c r="D54" s="90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x14ac:dyDescent="0.2">
      <c r="A55" s="86"/>
      <c r="B55" s="86"/>
      <c r="C55" s="86"/>
      <c r="D55" s="87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x14ac:dyDescent="0.2">
      <c r="A56" s="89"/>
      <c r="B56" s="89"/>
      <c r="C56" s="89"/>
      <c r="D56" s="90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x14ac:dyDescent="0.2">
      <c r="A57" s="9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1:16" x14ac:dyDescent="0.2">
      <c r="A58" s="86"/>
      <c r="B58" s="86"/>
      <c r="C58" s="86"/>
      <c r="D58" s="87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1:16" x14ac:dyDescent="0.2">
      <c r="A59" s="89"/>
      <c r="B59" s="89"/>
      <c r="C59" s="89"/>
      <c r="D59" s="90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x14ac:dyDescent="0.2">
      <c r="A60" s="92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x14ac:dyDescent="0.2">
      <c r="A61" s="73"/>
    </row>
    <row r="62" spans="1:16" x14ac:dyDescent="0.2">
      <c r="A62" s="94"/>
      <c r="B62" s="94"/>
      <c r="C62" s="94"/>
      <c r="D62" s="95"/>
    </row>
    <row r="63" spans="1:16" x14ac:dyDescent="0.2">
      <c r="A63" s="96"/>
      <c r="B63" s="96"/>
      <c r="C63" s="96"/>
      <c r="D63" s="97"/>
    </row>
    <row r="64" spans="1:16" x14ac:dyDescent="0.2">
      <c r="A64" s="94"/>
      <c r="B64" s="94"/>
      <c r="C64" s="94"/>
      <c r="D64" s="95"/>
    </row>
    <row r="65" spans="1:4" x14ac:dyDescent="0.2">
      <c r="A65" s="96"/>
      <c r="B65" s="96"/>
      <c r="C65" s="96"/>
      <c r="D65" s="97"/>
    </row>
    <row r="66" spans="1:4" x14ac:dyDescent="0.2">
      <c r="A66" s="94"/>
      <c r="B66" s="94"/>
      <c r="C66" s="94"/>
      <c r="D66" s="95"/>
    </row>
    <row r="67" spans="1:4" x14ac:dyDescent="0.2">
      <c r="A67" s="96"/>
      <c r="B67" s="96"/>
      <c r="C67" s="96"/>
      <c r="D67" s="97"/>
    </row>
    <row r="68" spans="1:4" x14ac:dyDescent="0.2">
      <c r="A68" s="94"/>
      <c r="B68" s="94"/>
      <c r="C68" s="94"/>
      <c r="D68" s="95"/>
    </row>
    <row r="69" spans="1:4" x14ac:dyDescent="0.2">
      <c r="A69" s="96"/>
      <c r="B69" s="96"/>
      <c r="C69" s="96"/>
      <c r="D69" s="97"/>
    </row>
    <row r="70" spans="1:4" x14ac:dyDescent="0.2">
      <c r="A70" s="94"/>
      <c r="B70" s="94"/>
      <c r="C70" s="94"/>
      <c r="D70" s="95"/>
    </row>
    <row r="71" spans="1:4" x14ac:dyDescent="0.2">
      <c r="A71" s="73"/>
    </row>
    <row r="72" spans="1:4" x14ac:dyDescent="0.2">
      <c r="A72" s="94"/>
      <c r="B72" s="94"/>
      <c r="C72" s="94"/>
      <c r="D72" s="95"/>
    </row>
    <row r="73" spans="1:4" x14ac:dyDescent="0.2">
      <c r="A73" s="96"/>
      <c r="B73" s="96"/>
      <c r="C73" s="96"/>
      <c r="D73" s="97"/>
    </row>
    <row r="74" spans="1:4" x14ac:dyDescent="0.2">
      <c r="A74" s="98"/>
      <c r="B74" s="96"/>
      <c r="C74" s="96"/>
      <c r="D74" s="96"/>
    </row>
    <row r="75" spans="1:4" x14ac:dyDescent="0.2">
      <c r="A75" s="94"/>
      <c r="B75" s="94"/>
      <c r="C75" s="94"/>
      <c r="D75" s="95"/>
    </row>
    <row r="76" spans="1:4" x14ac:dyDescent="0.2">
      <c r="A76" s="96"/>
      <c r="B76" s="96"/>
      <c r="C76" s="96"/>
      <c r="D76" s="97"/>
    </row>
    <row r="77" spans="1:4" x14ac:dyDescent="0.2">
      <c r="A77" s="94"/>
      <c r="B77" s="94"/>
      <c r="C77" s="94"/>
      <c r="D77" s="95"/>
    </row>
    <row r="78" spans="1:4" x14ac:dyDescent="0.2">
      <c r="A78" s="96"/>
      <c r="B78" s="96"/>
      <c r="C78" s="96"/>
      <c r="D78" s="97"/>
    </row>
  </sheetData>
  <hyperlinks>
    <hyperlink ref="N11" r:id="rId1"/>
    <hyperlink ref="N12" r:id="rId2"/>
    <hyperlink ref="N7" r:id="rId3"/>
  </hyperlinks>
  <pageMargins left="0.7" right="0.7" top="0.75" bottom="0.75" header="0.3" footer="0.3"/>
  <pageSetup paperSize="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"/>
  <sheetViews>
    <sheetView workbookViewId="0">
      <selection activeCell="B9" sqref="B9"/>
    </sheetView>
  </sheetViews>
  <sheetFormatPr defaultRowHeight="15" x14ac:dyDescent="0.25"/>
  <cols>
    <col min="1" max="1" width="22.85546875" customWidth="1"/>
    <col min="2" max="2" width="11" customWidth="1"/>
    <col min="4" max="4" width="16.28515625" customWidth="1"/>
  </cols>
  <sheetData>
    <row r="1" spans="1:8" ht="15.75" x14ac:dyDescent="0.25">
      <c r="A1" s="39" t="s">
        <v>135</v>
      </c>
    </row>
    <row r="2" spans="1:8" ht="15.75" x14ac:dyDescent="0.25">
      <c r="A2" s="39" t="s">
        <v>134</v>
      </c>
    </row>
    <row r="3" spans="1:8" ht="15.75" x14ac:dyDescent="0.25">
      <c r="A3" s="39" t="s">
        <v>127</v>
      </c>
      <c r="B3" s="49" t="s">
        <v>126</v>
      </c>
      <c r="C3" s="39" t="s">
        <v>128</v>
      </c>
    </row>
    <row r="4" spans="1:8" ht="15.75" x14ac:dyDescent="0.25">
      <c r="A4" s="39" t="s">
        <v>137</v>
      </c>
      <c r="B4" s="49" t="s">
        <v>126</v>
      </c>
      <c r="C4" s="39" t="s">
        <v>138</v>
      </c>
      <c r="D4" s="21"/>
      <c r="E4" s="7"/>
      <c r="F4" s="7"/>
      <c r="G4" s="7"/>
      <c r="H4" s="7"/>
    </row>
    <row r="5" spans="1:8" ht="16.5" thickBot="1" x14ac:dyDescent="0.3">
      <c r="A5" s="39"/>
      <c r="B5" s="8"/>
      <c r="C5" s="8"/>
      <c r="D5" s="21"/>
      <c r="E5" s="7"/>
      <c r="F5" s="7"/>
      <c r="G5" s="7"/>
      <c r="H5" s="7"/>
    </row>
    <row r="6" spans="1:8" ht="16.5" thickTop="1" thickBot="1" x14ac:dyDescent="0.3">
      <c r="A6" s="51"/>
      <c r="B6" s="121" t="s">
        <v>130</v>
      </c>
      <c r="C6" s="52"/>
      <c r="D6" s="52" t="s">
        <v>129</v>
      </c>
      <c r="E6" s="8"/>
      <c r="F6" s="8"/>
      <c r="G6" s="8"/>
      <c r="H6" s="8"/>
    </row>
    <row r="7" spans="1:8" ht="16.5" thickTop="1" thickBot="1" x14ac:dyDescent="0.3">
      <c r="A7" s="53" t="s">
        <v>150</v>
      </c>
      <c r="B7" s="54">
        <f>Rekenhulp!B2</f>
        <v>0</v>
      </c>
      <c r="C7" s="54"/>
      <c r="D7" s="54">
        <f>B7*12</f>
        <v>0</v>
      </c>
      <c r="E7" s="7"/>
      <c r="F7" s="8"/>
      <c r="G7" s="8"/>
      <c r="H7" s="8"/>
    </row>
    <row r="8" spans="1:8" ht="16.5" thickTop="1" thickBot="1" x14ac:dyDescent="0.3">
      <c r="A8" s="53" t="s">
        <v>152</v>
      </c>
      <c r="B8" s="54">
        <f>Rekenhulp!E2</f>
        <v>0</v>
      </c>
      <c r="C8" s="54"/>
      <c r="D8" s="54">
        <f>B8*12</f>
        <v>0</v>
      </c>
      <c r="E8" s="7"/>
      <c r="F8" s="8"/>
      <c r="G8" s="8"/>
      <c r="H8" s="8"/>
    </row>
    <row r="9" spans="1:8" ht="16.5" thickTop="1" thickBot="1" x14ac:dyDescent="0.3">
      <c r="A9" s="53" t="s">
        <v>151</v>
      </c>
      <c r="B9" s="54">
        <f>Rekenhulp!G2</f>
        <v>0</v>
      </c>
      <c r="C9" s="54"/>
      <c r="D9" s="54">
        <f>B9*12</f>
        <v>0</v>
      </c>
      <c r="E9" s="7"/>
      <c r="F9" s="8"/>
      <c r="G9" s="8"/>
      <c r="H9" s="8"/>
    </row>
    <row r="10" spans="1:8" ht="16.5" thickTop="1" thickBot="1" x14ac:dyDescent="0.3">
      <c r="A10" s="53" t="s">
        <v>98</v>
      </c>
      <c r="B10" s="54">
        <f>SUM(B7:B9)</f>
        <v>0</v>
      </c>
      <c r="C10" s="54"/>
      <c r="D10" s="54">
        <f>B10*12</f>
        <v>0</v>
      </c>
      <c r="E10" s="7"/>
      <c r="F10" s="8"/>
      <c r="G10" s="8"/>
      <c r="H10" s="8"/>
    </row>
    <row r="11" spans="1:8" ht="16.5" thickTop="1" thickBot="1" x14ac:dyDescent="0.3">
      <c r="A11" s="51" t="s">
        <v>99</v>
      </c>
      <c r="B11" s="55">
        <v>0</v>
      </c>
      <c r="C11" s="54"/>
      <c r="D11" s="54">
        <f>B11*12</f>
        <v>0</v>
      </c>
      <c r="E11" s="7"/>
      <c r="F11" s="8"/>
      <c r="G11" s="8"/>
      <c r="H11" s="8"/>
    </row>
    <row r="12" spans="1:8" ht="16.5" thickTop="1" thickBot="1" x14ac:dyDescent="0.3">
      <c r="A12" s="53" t="s">
        <v>100</v>
      </c>
      <c r="B12" s="54">
        <f>SUM(B10:B11)</f>
        <v>0</v>
      </c>
      <c r="C12" s="54"/>
      <c r="D12" s="54">
        <f>SUM(D10:D11)</f>
        <v>0</v>
      </c>
      <c r="E12" s="7"/>
      <c r="F12" s="8"/>
      <c r="G12" s="8"/>
      <c r="H12" s="8"/>
    </row>
    <row r="13" spans="1:8" ht="16.5" thickTop="1" thickBot="1" x14ac:dyDescent="0.3">
      <c r="A13" s="53"/>
      <c r="B13" s="54"/>
      <c r="C13" s="54"/>
      <c r="D13" s="54"/>
      <c r="E13" s="7"/>
      <c r="F13" s="8"/>
      <c r="G13" s="8"/>
      <c r="H13" s="8"/>
    </row>
    <row r="14" spans="1:8" ht="16.5" thickTop="1" thickBot="1" x14ac:dyDescent="0.3">
      <c r="A14" s="63" t="s">
        <v>101</v>
      </c>
      <c r="B14" s="56"/>
      <c r="C14" s="54"/>
      <c r="D14" s="55">
        <v>0</v>
      </c>
      <c r="E14" s="50" t="s">
        <v>149</v>
      </c>
      <c r="F14" s="8"/>
      <c r="G14" s="8"/>
      <c r="H14" s="8"/>
    </row>
    <row r="15" spans="1:8" ht="16.5" thickTop="1" thickBot="1" x14ac:dyDescent="0.3">
      <c r="A15" s="53"/>
      <c r="B15" s="54"/>
      <c r="C15" s="54"/>
      <c r="D15" s="54"/>
      <c r="E15" s="7"/>
      <c r="F15" s="8"/>
      <c r="G15" s="8"/>
      <c r="H15" s="8"/>
    </row>
    <row r="16" spans="1:8" ht="16.5" thickTop="1" thickBot="1" x14ac:dyDescent="0.3">
      <c r="A16" s="53" t="s">
        <v>102</v>
      </c>
      <c r="B16" s="54"/>
      <c r="C16" s="54"/>
      <c r="D16" s="54">
        <f>IF(D14=0,D7,IF(D7&gt;D14,D14,D7))</f>
        <v>0</v>
      </c>
      <c r="E16" s="7"/>
      <c r="F16" s="8"/>
      <c r="G16" s="8"/>
      <c r="H16" s="8"/>
    </row>
    <row r="17" spans="1:8" ht="16.5" thickTop="1" thickBot="1" x14ac:dyDescent="0.3">
      <c r="A17" s="53" t="s">
        <v>103</v>
      </c>
      <c r="B17" s="54"/>
      <c r="C17" s="54"/>
      <c r="D17" s="54">
        <f>IF(D14=0,D8,IF(D8&gt;D14,D14,D8))</f>
        <v>0</v>
      </c>
      <c r="E17" s="7"/>
      <c r="F17" s="8"/>
      <c r="G17" s="8"/>
      <c r="H17" s="8"/>
    </row>
    <row r="18" spans="1:8" ht="16.5" thickTop="1" thickBot="1" x14ac:dyDescent="0.3">
      <c r="A18" s="53" t="s">
        <v>104</v>
      </c>
      <c r="B18" s="54"/>
      <c r="C18" s="54"/>
      <c r="D18" s="54">
        <f>IF(D14=0,D9,IF(D9&gt;D14,D14,D9))</f>
        <v>0</v>
      </c>
      <c r="E18" s="7"/>
      <c r="F18" s="8"/>
      <c r="G18" s="8"/>
      <c r="H18" s="8"/>
    </row>
    <row r="19" spans="1:8" ht="16.5" thickTop="1" thickBot="1" x14ac:dyDescent="0.3">
      <c r="A19" s="53" t="s">
        <v>105</v>
      </c>
      <c r="B19" s="54"/>
      <c r="C19" s="54"/>
      <c r="D19" s="54">
        <f>SUM(D16:D18)</f>
        <v>0</v>
      </c>
      <c r="E19" s="7"/>
      <c r="F19" s="8"/>
      <c r="G19" s="8"/>
      <c r="H19" s="8"/>
    </row>
    <row r="20" spans="1:8" ht="16.5" thickTop="1" thickBot="1" x14ac:dyDescent="0.3">
      <c r="A20" s="53"/>
      <c r="B20" s="54"/>
      <c r="C20" s="54"/>
      <c r="D20" s="54"/>
      <c r="E20" s="7"/>
      <c r="F20" s="8"/>
      <c r="G20" s="8"/>
      <c r="H20" s="8"/>
    </row>
    <row r="21" spans="1:8" ht="16.5" thickTop="1" thickBot="1" x14ac:dyDescent="0.3">
      <c r="A21" s="57" t="s">
        <v>107</v>
      </c>
      <c r="B21" s="54"/>
      <c r="C21" s="54"/>
      <c r="D21" s="58">
        <f>D10</f>
        <v>0</v>
      </c>
      <c r="E21" s="7"/>
      <c r="F21" s="8"/>
      <c r="G21" s="8"/>
      <c r="H21" s="8"/>
    </row>
    <row r="22" spans="1:8" ht="16.5" thickTop="1" thickBot="1" x14ac:dyDescent="0.3">
      <c r="A22" s="57" t="s">
        <v>108</v>
      </c>
      <c r="B22" s="56"/>
      <c r="C22" s="56"/>
      <c r="D22" s="59">
        <f>D12-D19</f>
        <v>0</v>
      </c>
      <c r="E22" s="37"/>
      <c r="F22" s="1"/>
      <c r="G22" s="1"/>
      <c r="H22" s="1"/>
    </row>
    <row r="23" spans="1:8" ht="16.5" thickTop="1" thickBot="1" x14ac:dyDescent="0.3">
      <c r="A23" s="51" t="s">
        <v>106</v>
      </c>
      <c r="B23" s="60" t="s">
        <v>109</v>
      </c>
      <c r="C23" s="61"/>
      <c r="D23" s="62" t="str">
        <f>IF(B11=0,"vul premie in",(D21-D22))</f>
        <v>vul premie in</v>
      </c>
      <c r="E23" s="1"/>
      <c r="F23" s="1"/>
      <c r="G23" s="1"/>
      <c r="H23" s="1"/>
    </row>
    <row r="24" spans="1:8" ht="15.75" thickTop="1" x14ac:dyDescent="0.25">
      <c r="A24" s="6"/>
      <c r="B24" s="1"/>
      <c r="C24" s="1"/>
      <c r="D24" s="38"/>
      <c r="E24" s="1"/>
      <c r="F24" s="1"/>
      <c r="G24" s="1"/>
      <c r="H24" s="1"/>
    </row>
    <row r="25" spans="1:8" x14ac:dyDescent="0.25">
      <c r="A25" s="6"/>
      <c r="B25" s="1"/>
      <c r="C25" s="1"/>
      <c r="D25" s="2"/>
      <c r="E25" s="1"/>
      <c r="F25" s="1"/>
      <c r="G25" s="1"/>
      <c r="H25" s="1"/>
    </row>
    <row r="26" spans="1:8" x14ac:dyDescent="0.25">
      <c r="A26" s="6"/>
      <c r="B26" s="1"/>
      <c r="C26" s="1"/>
      <c r="D26" s="2"/>
      <c r="E26" s="1"/>
      <c r="F26" s="1"/>
      <c r="G26" s="1"/>
      <c r="H2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Rekenhulp</vt:lpstr>
      <vt:lpstr>Toelichting</vt:lpstr>
      <vt:lpstr>Reken zelf 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</cp:lastModifiedBy>
  <dcterms:created xsi:type="dcterms:W3CDTF">2016-11-28T09:22:56Z</dcterms:created>
  <dcterms:modified xsi:type="dcterms:W3CDTF">2016-12-14T13:53:01Z</dcterms:modified>
</cp:coreProperties>
</file>